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 codeName="ThisWorkbook"/>
  <bookViews>
    <workbookView xWindow="-120" yWindow="-120" windowWidth="29040" windowHeight="15720"/>
  </bookViews>
  <sheets>
    <sheet name="Aneksi 1.2" sheetId="37" r:id="rId1"/>
    <sheet name="Aneksi 2.0 Polici" sheetId="38" r:id="rId2"/>
    <sheet name="Aneksi 2.1 Polici" sheetId="13" r:id="rId3"/>
    <sheet name="Aneksi 3 Polici" sheetId="15" r:id="rId4"/>
  </sheets>
  <definedNames>
    <definedName name="JR_PAGE_ANCHOR_0_1">#REF!</definedName>
    <definedName name="_xlnm.Print_Titles" localSheetId="3">'Aneksi 3 Polici'!$10:$12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7" l="1"/>
  <c r="N10" i="37"/>
  <c r="K12" i="37"/>
  <c r="J12" i="37"/>
  <c r="I12" i="37"/>
  <c r="H12" i="37"/>
  <c r="G12" i="37"/>
  <c r="K11" i="37"/>
  <c r="J11" i="37"/>
  <c r="I11" i="37"/>
  <c r="H11" i="37"/>
  <c r="G11" i="37"/>
  <c r="N11" i="37" s="1"/>
  <c r="P30" i="15" l="1"/>
  <c r="P34" i="15"/>
  <c r="P39" i="15"/>
  <c r="P41" i="15"/>
  <c r="P44" i="15"/>
  <c r="P45" i="15"/>
  <c r="P47" i="15"/>
  <c r="P48" i="15"/>
  <c r="P50" i="15"/>
  <c r="P51" i="15"/>
  <c r="P52" i="15"/>
  <c r="P53" i="15"/>
  <c r="P54" i="15"/>
  <c r="P55" i="15"/>
  <c r="P56" i="15"/>
  <c r="P58" i="15"/>
  <c r="P59" i="15"/>
  <c r="P61" i="15"/>
  <c r="P62" i="15"/>
  <c r="P63" i="15"/>
  <c r="P65" i="15"/>
  <c r="P67" i="15"/>
  <c r="Q69" i="15"/>
  <c r="P70" i="15"/>
  <c r="Q70" i="15" s="1"/>
  <c r="M69" i="15"/>
  <c r="M70" i="15"/>
  <c r="M36" i="15"/>
  <c r="M38" i="15"/>
  <c r="M39" i="15"/>
  <c r="O71" i="15"/>
  <c r="L71" i="15"/>
  <c r="S70" i="15" l="1"/>
  <c r="R70" i="15"/>
  <c r="S69" i="15"/>
  <c r="R69" i="15"/>
  <c r="H118" i="38" l="1"/>
  <c r="M117" i="38"/>
  <c r="N117" i="38"/>
  <c r="J117" i="38"/>
  <c r="M86" i="38"/>
  <c r="N86" i="38"/>
  <c r="J86" i="38"/>
  <c r="N41" i="38"/>
  <c r="N42" i="38"/>
  <c r="N43" i="38"/>
  <c r="N44" i="38"/>
  <c r="N45" i="38"/>
  <c r="N46" i="38"/>
  <c r="N47" i="38"/>
  <c r="N48" i="38"/>
  <c r="N49" i="38"/>
  <c r="N50" i="38"/>
  <c r="N51" i="38"/>
  <c r="N52" i="38"/>
  <c r="N53" i="38"/>
  <c r="N56" i="38"/>
  <c r="N58" i="38"/>
  <c r="N59" i="38"/>
  <c r="N61" i="38"/>
  <c r="N64" i="38"/>
  <c r="N65" i="38"/>
  <c r="N69" i="38"/>
  <c r="N70" i="38"/>
  <c r="N71" i="38"/>
  <c r="N72" i="38"/>
  <c r="N74" i="38"/>
  <c r="N75" i="38"/>
  <c r="N76" i="38"/>
  <c r="N77" i="38"/>
  <c r="N78" i="38"/>
  <c r="N79" i="38"/>
  <c r="N80" i="38"/>
  <c r="N82" i="38"/>
  <c r="N83" i="38"/>
  <c r="N85" i="38"/>
  <c r="N93" i="38"/>
  <c r="N95" i="38"/>
  <c r="N97" i="38"/>
  <c r="N98" i="38"/>
  <c r="N99" i="38"/>
  <c r="N102" i="38"/>
  <c r="N103" i="38"/>
  <c r="N108" i="38"/>
  <c r="N109" i="38"/>
  <c r="N111" i="38"/>
  <c r="N114" i="38"/>
  <c r="N115" i="38"/>
  <c r="N121" i="38"/>
  <c r="N122" i="38"/>
  <c r="N123" i="38"/>
  <c r="N124" i="38"/>
  <c r="N126" i="38"/>
  <c r="N127" i="38"/>
  <c r="N40" i="38"/>
  <c r="N18" i="38"/>
  <c r="N19" i="38"/>
  <c r="N22" i="38"/>
  <c r="N23" i="38"/>
  <c r="N25" i="38"/>
  <c r="N26" i="38"/>
  <c r="N29" i="38"/>
  <c r="N17" i="38"/>
  <c r="O76" i="15" l="1"/>
  <c r="Q23" i="13"/>
  <c r="Q26" i="13" s="1"/>
  <c r="Q24" i="13"/>
  <c r="Q25" i="13"/>
  <c r="J23" i="13"/>
  <c r="J26" i="13" s="1"/>
  <c r="K23" i="13"/>
  <c r="K26" i="13" s="1"/>
  <c r="L23" i="13"/>
  <c r="L26" i="13" s="1"/>
  <c r="M23" i="13"/>
  <c r="M26" i="13" s="1"/>
  <c r="P23" i="13"/>
  <c r="P26" i="13" s="1"/>
  <c r="J24" i="13"/>
  <c r="K24" i="13"/>
  <c r="L24" i="13"/>
  <c r="M24" i="13"/>
  <c r="P24" i="13"/>
  <c r="J25" i="13"/>
  <c r="K25" i="13"/>
  <c r="L25" i="13"/>
  <c r="M25" i="13"/>
  <c r="P25" i="13"/>
  <c r="I25" i="13"/>
  <c r="I24" i="13"/>
  <c r="I23" i="13"/>
  <c r="I26" i="13" s="1"/>
  <c r="R11" i="13"/>
  <c r="R12" i="13"/>
  <c r="R13" i="13"/>
  <c r="R14" i="13"/>
  <c r="R15" i="13"/>
  <c r="R16" i="13"/>
  <c r="R17" i="13"/>
  <c r="R18" i="13"/>
  <c r="R19" i="13"/>
  <c r="R20" i="13"/>
  <c r="R21" i="13"/>
  <c r="R22" i="13"/>
  <c r="R28" i="13"/>
  <c r="R10" i="13"/>
  <c r="J27" i="13" l="1"/>
  <c r="P27" i="13"/>
  <c r="K27" i="13"/>
  <c r="Q27" i="13"/>
  <c r="I27" i="13"/>
  <c r="L27" i="13"/>
  <c r="R23" i="13"/>
  <c r="R26" i="13"/>
  <c r="R25" i="13"/>
  <c r="R24" i="13"/>
  <c r="M27" i="13"/>
  <c r="R27" i="13" l="1"/>
  <c r="K136" i="38" l="1"/>
  <c r="K130" i="38"/>
  <c r="K129" i="38"/>
  <c r="H129" i="38"/>
  <c r="K118" i="38"/>
  <c r="M127" i="38"/>
  <c r="M126" i="38"/>
  <c r="M125" i="38"/>
  <c r="M124" i="38"/>
  <c r="M123" i="38"/>
  <c r="M122" i="38"/>
  <c r="M121" i="38"/>
  <c r="M120" i="38"/>
  <c r="M116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61" i="38"/>
  <c r="M60" i="38"/>
  <c r="M59" i="38"/>
  <c r="M58" i="38"/>
  <c r="M57" i="38"/>
  <c r="M56" i="38"/>
  <c r="J127" i="38"/>
  <c r="J126" i="38"/>
  <c r="J125" i="38"/>
  <c r="J124" i="38"/>
  <c r="J123" i="38"/>
  <c r="J122" i="38"/>
  <c r="J121" i="38"/>
  <c r="J120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J60" i="38"/>
  <c r="J59" i="38"/>
  <c r="J58" i="38"/>
  <c r="J57" i="38"/>
  <c r="J56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J53" i="38"/>
  <c r="J52" i="38"/>
  <c r="J51" i="38"/>
  <c r="J50" i="38"/>
  <c r="J49" i="38"/>
  <c r="J48" i="38"/>
  <c r="J47" i="38"/>
  <c r="J46" i="38"/>
  <c r="J45" i="38"/>
  <c r="J44" i="38"/>
  <c r="J43" i="38"/>
  <c r="J42" i="38"/>
  <c r="J41" i="38"/>
  <c r="J40" i="38"/>
  <c r="K38" i="38"/>
  <c r="H38" i="38"/>
  <c r="M29" i="38"/>
  <c r="M28" i="38"/>
  <c r="M30" i="38" s="1"/>
  <c r="M26" i="38"/>
  <c r="M25" i="38"/>
  <c r="M23" i="38"/>
  <c r="M22" i="38"/>
  <c r="M21" i="38"/>
  <c r="M20" i="38"/>
  <c r="M19" i="38"/>
  <c r="M18" i="38"/>
  <c r="M17" i="38"/>
  <c r="K30" i="38"/>
  <c r="K27" i="38"/>
  <c r="K24" i="38"/>
  <c r="J29" i="38"/>
  <c r="J28" i="38"/>
  <c r="J27" i="38"/>
  <c r="J23" i="38"/>
  <c r="J22" i="38"/>
  <c r="J21" i="38"/>
  <c r="J20" i="38"/>
  <c r="J19" i="38"/>
  <c r="J18" i="38"/>
  <c r="J17" i="38"/>
  <c r="H30" i="38"/>
  <c r="H27" i="38"/>
  <c r="H24" i="38"/>
  <c r="K31" i="38" l="1"/>
  <c r="K32" i="38" s="1"/>
  <c r="K35" i="38" s="1"/>
  <c r="J129" i="38"/>
  <c r="M27" i="38"/>
  <c r="N24" i="38"/>
  <c r="K128" i="38"/>
  <c r="N129" i="38"/>
  <c r="M129" i="38"/>
  <c r="K54" i="38"/>
  <c r="K140" i="38" s="1"/>
  <c r="N118" i="38"/>
  <c r="M118" i="38"/>
  <c r="J118" i="38"/>
  <c r="J54" i="38" s="1"/>
  <c r="M31" i="38"/>
  <c r="J38" i="38"/>
  <c r="M38" i="38"/>
  <c r="N38" i="38"/>
  <c r="N30" i="38"/>
  <c r="J30" i="38"/>
  <c r="J31" i="38" s="1"/>
  <c r="H31" i="38"/>
  <c r="N31" i="38" s="1"/>
  <c r="N27" i="38"/>
  <c r="J24" i="38"/>
  <c r="M24" i="38"/>
  <c r="M32" i="38" s="1"/>
  <c r="H54" i="38"/>
  <c r="M54" i="38" l="1"/>
  <c r="M140" i="38"/>
  <c r="H32" i="38"/>
  <c r="N32" i="38" s="1"/>
  <c r="N54" i="38"/>
  <c r="J140" i="38"/>
  <c r="H140" i="38"/>
  <c r="N140" i="38" s="1"/>
  <c r="J32" i="38"/>
  <c r="Q29" i="15" l="1"/>
  <c r="Q31" i="15" l="1"/>
  <c r="Q32" i="15"/>
  <c r="Q33" i="15"/>
  <c r="Q34" i="15"/>
  <c r="Q35" i="15"/>
  <c r="Q36" i="15"/>
  <c r="Q37" i="15"/>
  <c r="Q38" i="15"/>
  <c r="Q39" i="15"/>
  <c r="Q40" i="15"/>
  <c r="Q41" i="15"/>
  <c r="Q42" i="15"/>
  <c r="Q43" i="15"/>
  <c r="Q45" i="15"/>
  <c r="Q46" i="15"/>
  <c r="Q47" i="15"/>
  <c r="R47" i="15"/>
  <c r="Q48" i="15"/>
  <c r="R48" i="15"/>
  <c r="Q49" i="15"/>
  <c r="R49" i="15"/>
  <c r="Q52" i="15"/>
  <c r="Q53" i="15"/>
  <c r="Q54" i="15"/>
  <c r="R54" i="15"/>
  <c r="Q55" i="15"/>
  <c r="R55" i="15"/>
  <c r="Q57" i="15"/>
  <c r="Q58" i="15"/>
  <c r="R58" i="15"/>
  <c r="Q59" i="15"/>
  <c r="R59" i="15"/>
  <c r="Q60" i="15"/>
  <c r="R60" i="15"/>
  <c r="Q61" i="15"/>
  <c r="Q62" i="15"/>
  <c r="Q64" i="15"/>
  <c r="Q66" i="15"/>
  <c r="Q67" i="15"/>
  <c r="Q68" i="15"/>
  <c r="P15" i="15"/>
  <c r="Q15" i="15" s="1"/>
  <c r="P16" i="15"/>
  <c r="Q16" i="15" s="1"/>
  <c r="P17" i="15"/>
  <c r="Q17" i="15" s="1"/>
  <c r="P18" i="15"/>
  <c r="Q18" i="15" s="1"/>
  <c r="P19" i="15"/>
  <c r="Q19" i="15" s="1"/>
  <c r="P20" i="15"/>
  <c r="Q20" i="15" s="1"/>
  <c r="P21" i="15"/>
  <c r="Q21" i="15" s="1"/>
  <c r="P22" i="15"/>
  <c r="Q22" i="15" s="1"/>
  <c r="P23" i="15"/>
  <c r="Q23" i="15" s="1"/>
  <c r="P24" i="15"/>
  <c r="Q24" i="15" s="1"/>
  <c r="P25" i="15"/>
  <c r="Q25" i="15" s="1"/>
  <c r="P26" i="15"/>
  <c r="Q26" i="15" s="1"/>
  <c r="P27" i="15"/>
  <c r="Q27" i="15" s="1"/>
  <c r="P28" i="15"/>
  <c r="Q28" i="15" s="1"/>
  <c r="Q44" i="15"/>
  <c r="Q50" i="15"/>
  <c r="Q51" i="15"/>
  <c r="Q56" i="15"/>
  <c r="Q63" i="15"/>
  <c r="Q65" i="15"/>
  <c r="P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S29" i="15" s="1"/>
  <c r="M30" i="15"/>
  <c r="M31" i="15"/>
  <c r="S31" i="15" s="1"/>
  <c r="M32" i="15"/>
  <c r="S32" i="15" s="1"/>
  <c r="M33" i="15"/>
  <c r="S33" i="15" s="1"/>
  <c r="M34" i="15"/>
  <c r="S34" i="15" s="1"/>
  <c r="S35" i="15"/>
  <c r="S36" i="15"/>
  <c r="S37" i="15"/>
  <c r="S38" i="15"/>
  <c r="S39" i="15"/>
  <c r="S40" i="15"/>
  <c r="M41" i="15"/>
  <c r="S41" i="15" s="1"/>
  <c r="M42" i="15"/>
  <c r="S42" i="15" s="1"/>
  <c r="M43" i="15"/>
  <c r="S43" i="15" s="1"/>
  <c r="M44" i="15"/>
  <c r="M45" i="15"/>
  <c r="S45" i="15" s="1"/>
  <c r="M46" i="15"/>
  <c r="S46" i="15" s="1"/>
  <c r="M47" i="15"/>
  <c r="S47" i="15" s="1"/>
  <c r="M48" i="15"/>
  <c r="S48" i="15" s="1"/>
  <c r="M49" i="15"/>
  <c r="S49" i="15" s="1"/>
  <c r="M50" i="15"/>
  <c r="M51" i="15"/>
  <c r="M52" i="15"/>
  <c r="S52" i="15" s="1"/>
  <c r="M53" i="15"/>
  <c r="S53" i="15" s="1"/>
  <c r="M54" i="15"/>
  <c r="S54" i="15" s="1"/>
  <c r="M55" i="15"/>
  <c r="S55" i="15" s="1"/>
  <c r="M56" i="15"/>
  <c r="M57" i="15"/>
  <c r="S57" i="15" s="1"/>
  <c r="M58" i="15"/>
  <c r="S58" i="15" s="1"/>
  <c r="M59" i="15"/>
  <c r="S59" i="15" s="1"/>
  <c r="M60" i="15"/>
  <c r="S60" i="15" s="1"/>
  <c r="M61" i="15"/>
  <c r="S61" i="15" s="1"/>
  <c r="M62" i="15"/>
  <c r="S62" i="15" s="1"/>
  <c r="M63" i="15"/>
  <c r="M64" i="15"/>
  <c r="S64" i="15" s="1"/>
  <c r="M65" i="15"/>
  <c r="S65" i="15" s="1"/>
  <c r="M66" i="15"/>
  <c r="S66" i="15" s="1"/>
  <c r="M67" i="15"/>
  <c r="S67" i="15" s="1"/>
  <c r="M68" i="15"/>
  <c r="S68" i="15" s="1"/>
  <c r="M14" i="15"/>
  <c r="J24" i="15"/>
  <c r="J25" i="15"/>
  <c r="J26" i="15"/>
  <c r="J27" i="15"/>
  <c r="J28" i="15"/>
  <c r="J29" i="15"/>
  <c r="R29" i="15" s="1"/>
  <c r="J30" i="15"/>
  <c r="J31" i="15"/>
  <c r="R31" i="15" s="1"/>
  <c r="J32" i="15"/>
  <c r="R32" i="15" s="1"/>
  <c r="J33" i="15"/>
  <c r="R33" i="15" s="1"/>
  <c r="J34" i="15"/>
  <c r="R34" i="15" s="1"/>
  <c r="J35" i="15"/>
  <c r="R35" i="15" s="1"/>
  <c r="J36" i="15"/>
  <c r="R36" i="15" s="1"/>
  <c r="J37" i="15"/>
  <c r="R37" i="15" s="1"/>
  <c r="J38" i="15"/>
  <c r="R38" i="15" s="1"/>
  <c r="J39" i="15"/>
  <c r="R39" i="15" s="1"/>
  <c r="J40" i="15"/>
  <c r="R40" i="15" s="1"/>
  <c r="J41" i="15"/>
  <c r="R41" i="15" s="1"/>
  <c r="J42" i="15"/>
  <c r="R42" i="15" s="1"/>
  <c r="J43" i="15"/>
  <c r="R43" i="15" s="1"/>
  <c r="J44" i="15"/>
  <c r="J45" i="15"/>
  <c r="R45" i="15" s="1"/>
  <c r="J46" i="15"/>
  <c r="R46" i="15" s="1"/>
  <c r="J50" i="15"/>
  <c r="J51" i="15"/>
  <c r="J52" i="15"/>
  <c r="R52" i="15" s="1"/>
  <c r="J53" i="15"/>
  <c r="R53" i="15" s="1"/>
  <c r="J56" i="15"/>
  <c r="J57" i="15"/>
  <c r="R57" i="15" s="1"/>
  <c r="J61" i="15"/>
  <c r="R61" i="15" s="1"/>
  <c r="J62" i="15"/>
  <c r="R62" i="15" s="1"/>
  <c r="J63" i="15"/>
  <c r="J64" i="15"/>
  <c r="R64" i="15" s="1"/>
  <c r="J65" i="15"/>
  <c r="J66" i="15"/>
  <c r="R66" i="15" s="1"/>
  <c r="J67" i="15"/>
  <c r="R67" i="15" s="1"/>
  <c r="J68" i="15"/>
  <c r="R68" i="15" s="1"/>
  <c r="J15" i="15"/>
  <c r="J16" i="15"/>
  <c r="J17" i="15"/>
  <c r="J18" i="15"/>
  <c r="J19" i="15"/>
  <c r="J20" i="15"/>
  <c r="J21" i="15"/>
  <c r="J22" i="15"/>
  <c r="J23" i="15"/>
  <c r="J14" i="15"/>
  <c r="S50" i="15" l="1"/>
  <c r="S30" i="15"/>
  <c r="S14" i="15"/>
  <c r="S22" i="15"/>
  <c r="R14" i="15"/>
  <c r="R22" i="15"/>
  <c r="R65" i="15"/>
  <c r="R50" i="15"/>
  <c r="Q14" i="15"/>
  <c r="S18" i="15"/>
  <c r="S26" i="15"/>
  <c r="S21" i="15"/>
  <c r="R18" i="15"/>
  <c r="R30" i="15"/>
  <c r="R26" i="15"/>
  <c r="S25" i="15"/>
  <c r="S17" i="15"/>
  <c r="Q30" i="15"/>
  <c r="R25" i="15"/>
  <c r="R21" i="15"/>
  <c r="R17" i="15"/>
  <c r="S56" i="15"/>
  <c r="S44" i="15"/>
  <c r="S28" i="15"/>
  <c r="S24" i="15"/>
  <c r="S20" i="15"/>
  <c r="S16" i="15"/>
  <c r="R56" i="15"/>
  <c r="R44" i="15"/>
  <c r="R28" i="15"/>
  <c r="R24" i="15"/>
  <c r="R20" i="15"/>
  <c r="R16" i="15"/>
  <c r="S63" i="15"/>
  <c r="S51" i="15"/>
  <c r="S27" i="15"/>
  <c r="S23" i="15"/>
  <c r="S19" i="15"/>
  <c r="S15" i="15"/>
  <c r="R63" i="15"/>
  <c r="R51" i="15"/>
  <c r="R27" i="15"/>
  <c r="R23" i="15"/>
  <c r="R19" i="15"/>
  <c r="R15" i="15"/>
</calcChain>
</file>

<file path=xl/sharedStrings.xml><?xml version="1.0" encoding="utf-8"?>
<sst xmlns="http://schemas.openxmlformats.org/spreadsheetml/2006/main" count="725" uniqueCount="383">
  <si>
    <t>në/lekë</t>
  </si>
  <si>
    <t>Ministria e Brendshme</t>
  </si>
  <si>
    <t>Kodi i grupit</t>
  </si>
  <si>
    <t>16</t>
  </si>
  <si>
    <t>EMËRTIME</t>
  </si>
  <si>
    <t>Periudha raportuese</t>
  </si>
  <si>
    <t xml:space="preserve">% e realizimit </t>
  </si>
  <si>
    <t>Struktura e shpenzimeve               në %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</si>
  <si>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</si>
  <si>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</si>
  <si>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</si>
  <si>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</si>
  <si>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</si>
  <si>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</si>
  <si>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</si>
  <si>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</si>
  <si>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</si>
  <si>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</si>
  <si>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</si>
  <si>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</si>
  <si>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Kodi i Programit</t>
  </si>
  <si>
    <t>Emërtimi</t>
  </si>
  <si>
    <t>03140</t>
  </si>
  <si>
    <t>Policia e Shtetit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</si>
  <si>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</si>
  <si>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</si>
  <si>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</si>
  <si>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</si>
  <si>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</si>
  <si>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</si>
  <si>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</si>
  <si>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</si>
  <si>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</si>
  <si>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</si>
  <si>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</si>
  <si>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</si>
  <si>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</si>
  <si>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</si>
  <si>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</si>
  <si>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</si>
  <si>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230</t>
  </si>
  <si>
    <t>Kapitale të Patrupëzuara</t>
  </si>
  <si>
    <t>231</t>
  </si>
  <si>
    <t>Kapitale të Trupëzuara</t>
  </si>
  <si>
    <t>Sekretari i Përgjithshëm</t>
  </si>
  <si>
    <t>Emri</t>
  </si>
  <si>
    <t>Firma</t>
  </si>
  <si>
    <t>Data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</si>
  <si>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</si>
  <si>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</si>
  <si>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</si>
  <si>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</si>
  <si>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</si>
  <si>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</si>
  <si>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</si>
  <si>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Pagat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</si>
  <si>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</si>
  <si>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</si>
  <si>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</si>
  <si>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</si>
  <si>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</si>
  <si>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</si>
  <si>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</si>
  <si>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</si>
  <si>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</si>
  <si>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</si>
  <si>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</si>
  <si>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Ndryshimi ne vlere absolute</t>
  </si>
  <si>
    <t>Realizimi ne %</t>
  </si>
  <si>
    <t>06</t>
  </si>
  <si>
    <t>Drejtuesi i Ekipit Menaxhues të Programit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</si>
  <si>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</si>
  <si>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</si>
  <si>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</si>
  <si>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</si>
  <si>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</si>
  <si>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</si>
  <si>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</si>
  <si>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</si>
  <si>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</si>
  <si>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</si>
  <si>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</si>
  <si>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605</t>
  </si>
  <si>
    <t>Art. 606</t>
  </si>
  <si>
    <t>Shpenzime faktike</t>
  </si>
  <si>
    <t>Te ardhura jashte limiti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</si>
  <si>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</si>
  <si>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</si>
  <si>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</si>
  <si>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</si>
  <si>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</si>
  <si>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</si>
  <si>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</si>
  <si>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</si>
  <si>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</si>
  <si>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</si>
  <si>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</si>
  <si>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</si>
  <si>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</si>
  <si>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</si>
  <si>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</si>
  <si>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</si>
  <si>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</si>
  <si>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</si>
  <si>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</si>
  <si>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</si>
  <si>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</si>
  <si>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</si>
  <si>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</si>
  <si>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Totali Shpenzime për Investime</t>
  </si>
  <si>
    <t>Drejtuesi i Ekipit 
Menaxhues të 
Programit</t>
  </si>
  <si>
    <t>91604AA</t>
  </si>
  <si>
    <t>Operacione policore te hetuara</t>
  </si>
  <si>
    <t>91604AB</t>
  </si>
  <si>
    <t>Operacione te posacme konvencionale</t>
  </si>
  <si>
    <t>91604AC</t>
  </si>
  <si>
    <t>Operacione policore ndaj ekstremisteve e grupeve terroriste</t>
  </si>
  <si>
    <t>91604AD</t>
  </si>
  <si>
    <t>Persona me cilesi te vecante te mbrojtur</t>
  </si>
  <si>
    <t>91604AF</t>
  </si>
  <si>
    <t>Sherbime te policise rrugore te kryera ne rruget nacionale</t>
  </si>
  <si>
    <t>91604AG</t>
  </si>
  <si>
    <t>Sherbime te Forcave Speciale dhe e NSH per sigurimin e Rendit Publik</t>
  </si>
  <si>
    <t>91604AI</t>
  </si>
  <si>
    <t>Objekte te siguruara (objekte e personalitete)</t>
  </si>
  <si>
    <t>91604AJ</t>
  </si>
  <si>
    <t>Operacione te sigurise ne kufin blu</t>
  </si>
  <si>
    <t>91604AK</t>
  </si>
  <si>
    <t xml:space="preserve">Persona te procesuar ne PKK kategiria e I;II dhe e II-te (Ajror, detar e </t>
  </si>
  <si>
    <t>91604AL</t>
  </si>
  <si>
    <t>Qen policie te trajnuar ne kushte sherbimi</t>
  </si>
  <si>
    <t>91604AM</t>
  </si>
  <si>
    <t>Rekrut  te trajnuar ne  auditore dhe ne  terren</t>
  </si>
  <si>
    <t>91604AP</t>
  </si>
  <si>
    <t>Punonjes te trajtuar me pagese kalimtare</t>
  </si>
  <si>
    <t>91604AR</t>
  </si>
  <si>
    <t>Raporte  financiare per menaxhimin e burimeve financiare e njerzore</t>
  </si>
  <si>
    <t>91604AS</t>
  </si>
  <si>
    <t xml:space="preserve">Raporte per numer provash biologjike, shkencore, balistike, si dhe prova te </t>
  </si>
  <si>
    <t>18AT207</t>
  </si>
  <si>
    <t>Pagese TVsh-je perPolicine Shkencore, Donacion ( nga Komisioni Europian)</t>
  </si>
  <si>
    <t>18AT703</t>
  </si>
  <si>
    <t>Studim projektim  per  Repartin NSH Fier</t>
  </si>
  <si>
    <t>18AT708</t>
  </si>
  <si>
    <t>18AT818</t>
  </si>
  <si>
    <t>Ndertim/Rikonstruksion per Komisariatin e Policise Sarande</t>
  </si>
  <si>
    <t>18AT819</t>
  </si>
  <si>
    <t xml:space="preserve">Pagese Leje Ndertimi per Ndertim/Rikonstruksion te Objektit në Komisariatin </t>
  </si>
  <si>
    <t>18AT821</t>
  </si>
  <si>
    <t xml:space="preserve">Pagese Supervizori per Ndertim /Rikonstruksion i Objektit ne Komisariatin e </t>
  </si>
  <si>
    <t>18AT826</t>
  </si>
  <si>
    <t>Pagese Supervizori per Ndertim Objektesh ne DVP Elbasan</t>
  </si>
  <si>
    <t>18AT902</t>
  </si>
  <si>
    <t>Rikonstruksion  I godines se  DVP Elbasan</t>
  </si>
  <si>
    <t>18AT903</t>
  </si>
  <si>
    <t>Rikonstruksion  I godines se  DVP Berat</t>
  </si>
  <si>
    <t>18AT905</t>
  </si>
  <si>
    <t>Pagese leje ndertimi per projektin: Rikonstruksion i godines ne DVP Elbasan</t>
  </si>
  <si>
    <t>18AT915</t>
  </si>
  <si>
    <t>Pagese supervizori per Rikonstruksion te godines se DVP Berat</t>
  </si>
  <si>
    <t>18AT917</t>
  </si>
  <si>
    <t>Pagese leje ndertimi per Rikonstruksion I godines se DVP Berat</t>
  </si>
  <si>
    <t>18AU107</t>
  </si>
  <si>
    <t xml:space="preserve">Pagese TVSH -je -Bashkimi Europian per zbatimin e ligjit në Shqipëri - EU4 </t>
  </si>
  <si>
    <t>18AU711</t>
  </si>
  <si>
    <t xml:space="preserve">Rikonstruksion i Sallave operative te NUE ne DVP e komisariatet e </t>
  </si>
  <si>
    <t>M160023</t>
  </si>
  <si>
    <t>TVSH Detyrim Doganor</t>
  </si>
  <si>
    <t>M160220</t>
  </si>
  <si>
    <t>Fondi i ngrire</t>
  </si>
  <si>
    <t>M160258</t>
  </si>
  <si>
    <t xml:space="preserve">Pagese TVSh-SEESAC (Southeastern and Eastern Europe Clearinghouse for </t>
  </si>
  <si>
    <t>M160809</t>
  </si>
  <si>
    <t>Pajisje e Orendi zyrash</t>
  </si>
  <si>
    <t>M160810</t>
  </si>
  <si>
    <t>Armatime</t>
  </si>
  <si>
    <t>M160883</t>
  </si>
  <si>
    <t xml:space="preserve">Pajisje te blera per Policine Kriminale ( Aplikimi I identifikimit biometrik te </t>
  </si>
  <si>
    <t>18AT501</t>
  </si>
  <si>
    <t>Blerje pajisje per strukturat e policise dhe asistence teknike</t>
  </si>
  <si>
    <t>18AU106</t>
  </si>
  <si>
    <t>Asistence nga Bashkimi Europian per zbatimin e ligjit ne Shqiperi  - EU4 LEA"</t>
  </si>
  <si>
    <t>18AU108</t>
  </si>
  <si>
    <t xml:space="preserve">Asistence per autoritet Shqiptare per te zvogeluar rrezikun e perhapjes dhe </t>
  </si>
  <si>
    <t>GM16044</t>
  </si>
  <si>
    <t>Programi Policimit ne Komunitet  faza e dyte (qeveria suedeze)</t>
  </si>
  <si>
    <t>Total Shpenzime nga të ardhurat jashtë limitit (Kap 06)</t>
  </si>
  <si>
    <t>Shpenzime korente nga të ardhurat jashtë limitit (Kap 06)</t>
  </si>
  <si>
    <t>Shpenzime kapitale nga të ardhurat jashtë limitit (Kap 06)</t>
  </si>
  <si>
    <t>19AI301</t>
  </si>
  <si>
    <t xml:space="preserve">Financimi i projektimit, zbatimit të punimeve, mbikëqyrjes dhe kolaudimit të 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</si>
  <si>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</si>
  <si>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</si>
  <si>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</si>
  <si>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</si>
  <si>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</si>
  <si>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</si>
  <si>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</si>
  <si>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</si>
  <si>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</si>
  <si>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</si>
  <si>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</si>
  <si>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</si>
  <si>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</si>
  <si>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</si>
  <si>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</si>
  <si>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</si>
  <si>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</si>
  <si>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</si>
  <si>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</si>
  <si>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</si>
  <si>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</si>
  <si>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</si>
  <si>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</si>
  <si>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</si>
  <si>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</si>
  <si>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</si>
  <si>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</si>
  <si>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</si>
  <si>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</si>
  <si>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</si>
  <si>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</si>
  <si>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</si>
  <si>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</si>
  <si>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</si>
  <si>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</si>
  <si>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 hetimesh dhe sherbimesh te kryera</t>
  </si>
  <si>
    <t>Numër operacionesh konvencionale</t>
  </si>
  <si>
    <t>Numer operacionesh</t>
  </si>
  <si>
    <t>Numer personash te trajtuar  financiarisht me program mbrojtjeje</t>
  </si>
  <si>
    <t>Numer sherbimesh</t>
  </si>
  <si>
    <t>Numer  sherbimesh</t>
  </si>
  <si>
    <t>Numer objektesh e personash</t>
  </si>
  <si>
    <t>Numer operacionesh te kryera</t>
  </si>
  <si>
    <t>Persona te procesuar ne PKK kategiria e I;II dhe e II-te (Ajror, detar e Tokesor)</t>
  </si>
  <si>
    <t>Persona te procesuar</t>
  </si>
  <si>
    <t>Numer krere qensh policie</t>
  </si>
  <si>
    <t>Numer punonmjesish te rinj</t>
  </si>
  <si>
    <t>Numer personash te trajtuar ne vit</t>
  </si>
  <si>
    <t>numer raportesh</t>
  </si>
  <si>
    <t>Raporte per numer provash biologjike, shkencore, balistike, si dhe prova te gjurmeve te gishtave te realizuara</t>
  </si>
  <si>
    <t>Numer provash</t>
  </si>
  <si>
    <t>Numer Pagesash</t>
  </si>
  <si>
    <t>Numer pajisjesh te blera</t>
  </si>
  <si>
    <t>Meter  kateror sip. e projektuar</t>
  </si>
  <si>
    <t>Meter  kateror sip. e ndertuar /sistemuar</t>
  </si>
  <si>
    <t>Pagese Supervizori per Ndertim /Rikonstruksion i Objektit ne Komisariatin e Policise Sarande</t>
  </si>
  <si>
    <t>Numer pagesash</t>
  </si>
  <si>
    <t>Meter  kateror sip. e rikonstrutuar</t>
  </si>
  <si>
    <t>M² te rikonstruktura</t>
  </si>
  <si>
    <t>numer pagesash</t>
  </si>
  <si>
    <t>Asistence per autoritet Shqiptare per te zvogeluar rrezikun e perhapjes dhe keqpoerdorimit te AVL</t>
  </si>
  <si>
    <t>Numer sherbimesh dhe asistence trajnimi</t>
  </si>
  <si>
    <t>Numer mjetesh te blera</t>
  </si>
  <si>
    <t>Pagese TVSh-SEESAC (Southeastern and Eastern Europe Clearinghouse for Control of Small Arms and Light Veapons - PNUD</t>
  </si>
  <si>
    <t>Pajisje te blera per Policine Kriminale ( Aplikimi I identifikimit biometrik te personit) LTA.</t>
  </si>
  <si>
    <t>T</t>
  </si>
  <si>
    <t>Produktet e realizuara nga përdorimi i të ardhurave jashtë limitit (Nga kapitulli 06)</t>
  </si>
  <si>
    <t>Studim Projektim (njesite e reja SP Manez, SP Selenice, SP Konispol, KP Maliq dhe KP Ura vajgurore)</t>
  </si>
  <si>
    <t>Pagese Leje Ndertimi per Ndertim/Rikonstruksion te Objektit në Komisariatin e Policise Sarande</t>
  </si>
  <si>
    <t>M160811</t>
  </si>
  <si>
    <t>Pajisje speciale per Pol Rrugore</t>
  </si>
  <si>
    <t>Firma:</t>
  </si>
  <si>
    <t>Data:</t>
  </si>
  <si>
    <t>A000001</t>
  </si>
  <si>
    <t>Orendi, Pajisje te ndryshme (Kap.6)</t>
  </si>
  <si>
    <t>18AT713</t>
  </si>
  <si>
    <t>Studim projektim per Komisariatin e Policise Kurbin</t>
  </si>
  <si>
    <t>18AT820</t>
  </si>
  <si>
    <t xml:space="preserve">Pagese Kolaudatori per Ndertim/Rikonstruksion i Objektit ne Komisariatin e </t>
  </si>
  <si>
    <t>18AT833</t>
  </si>
  <si>
    <t>Ndertim/Rikonstruksion i godines se Kom Kurbin</t>
  </si>
  <si>
    <t>18AT834</t>
  </si>
  <si>
    <t>Pagese leje ndertimi per Ndertim/Rikonstruksion I godines se Kom Kurbin</t>
  </si>
  <si>
    <t>18AT835</t>
  </si>
  <si>
    <t>Pagese supervizori per Ndertim/Rikonstruksion te godines se Kom Kurbin</t>
  </si>
  <si>
    <t>18AT837</t>
  </si>
  <si>
    <t>Ndertim/Rikonstruksion i godines se Kom Policise Kruje</t>
  </si>
  <si>
    <t>18AT838</t>
  </si>
  <si>
    <t xml:space="preserve">Pagese leje ndertimi per Ndertim /rikosntruksionin e godines se Komisariatit </t>
  </si>
  <si>
    <t>18AT839</t>
  </si>
  <si>
    <t xml:space="preserve">Pagese supervizori per Ndertim /rikosntruksionin e godines se Komisariatit te </t>
  </si>
  <si>
    <t>18AT840</t>
  </si>
  <si>
    <t>Ndërtim i godinës së Postes se Policisë Roskovec</t>
  </si>
  <si>
    <t>18AT841</t>
  </si>
  <si>
    <t>Leje ndertimi per Ndërtimin e  godinës së Postes se Policisë Roskovec</t>
  </si>
  <si>
    <t>18AT842</t>
  </si>
  <si>
    <t>Pagese Supervizori per Ndërtimin e  godinës së Postes se Policisë Roskovec</t>
  </si>
  <si>
    <t>18AT919</t>
  </si>
  <si>
    <t xml:space="preserve">Rikonstruksion i dhomave te shoqerimit ne Kom, e Pol, dhe blloku i sigigurise </t>
  </si>
  <si>
    <t>18AT920</t>
  </si>
  <si>
    <t>Rikonstruksion godines se DTI (kati I pare dhe I dyte) I nderteses 3-kateshe</t>
  </si>
  <si>
    <t>18AT921</t>
  </si>
  <si>
    <t xml:space="preserve">Pagese supervizori Rikonstruksion godines se DTI (kati I pare dhe I dyte) I </t>
  </si>
  <si>
    <t>18AT922</t>
  </si>
  <si>
    <t>Rikonstruksion  i godinës së Stacionit  te Policisë Patos</t>
  </si>
  <si>
    <t>18AT923</t>
  </si>
  <si>
    <t xml:space="preserve">Pagese leje ndertimi per Rikonstruksion   godinës së Stacionit te Policisë </t>
  </si>
  <si>
    <t>18AT924</t>
  </si>
  <si>
    <t xml:space="preserve">Pagese Supervizori  per Rikonstruksion   godinës së Stacionit te Policisë </t>
  </si>
  <si>
    <t>18AT925</t>
  </si>
  <si>
    <t>Rikonstruksion I zyrave ne DVP e Policise per rrjetin e AMP</t>
  </si>
  <si>
    <t>18AU004</t>
  </si>
  <si>
    <t>Blerje Automjetesh te kalueshmerise se larte</t>
  </si>
  <si>
    <t>18AU005</t>
  </si>
  <si>
    <t>Blerje automjete speciale</t>
  </si>
  <si>
    <t>18AU718</t>
  </si>
  <si>
    <t>Program financiar dhe inventarizues për Policinë e Shtetit</t>
  </si>
  <si>
    <t>18AU719</t>
  </si>
  <si>
    <t>Përmirësimi i sistemit TIMS dhe modulit të kontrollit kufitar</t>
  </si>
  <si>
    <t>18AU720</t>
  </si>
  <si>
    <t>Përmirësimi i moduleve Menaxhim i Çështjes, salla Operative</t>
  </si>
  <si>
    <t>18AU721</t>
  </si>
  <si>
    <t xml:space="preserve">Përmirësimi i sistemit të trajtimit të aplikimeve për qytetarët dhe subjektet </t>
  </si>
  <si>
    <t>18AU722</t>
  </si>
  <si>
    <t xml:space="preserve">Ngritja e sistemit të menaxhimit të informacionit për Akademinë e Sigurisë </t>
  </si>
  <si>
    <t>M160510</t>
  </si>
  <si>
    <t>Paisje per policine shkencore</t>
  </si>
  <si>
    <t>M160800</t>
  </si>
  <si>
    <t>Blerje pajisje per policine e rendit</t>
  </si>
  <si>
    <t>18AT503</t>
  </si>
  <si>
    <t xml:space="preserve">Asistence -OSINT RADAR "Partneriteti Operacional Kundër Kontrabandës në </t>
  </si>
  <si>
    <t>18AT504</t>
  </si>
  <si>
    <t xml:space="preserve">Asisstence -ARIEN ¿Intelligjenca Artificiale në Luftën Kundër Prodhimit dhe </t>
  </si>
  <si>
    <t>Asistence -OSINT RADAR "Partneriteti Operacional Kundër Kontrabandës në Ballkanin Perëndimor dhe BE-në Lindore"</t>
  </si>
  <si>
    <t>Numer asistence</t>
  </si>
  <si>
    <t>Asisstence -ARIEN ¿Intelligjenca Artificiale në Luftën Kundër Prodhimit dhe Trafikimit të Drogës¿</t>
  </si>
  <si>
    <t>Numer Asistence</t>
  </si>
  <si>
    <t>Meter kateror sip. e projektuar</t>
  </si>
  <si>
    <t>Meter kateror te ndertuara</t>
  </si>
  <si>
    <t>Pagese leje ndertimi per Ndertim /rikosntruksionin e godines se Komisariatit te Policise Kruje</t>
  </si>
  <si>
    <t>Pagese supervizori per Ndertim /rikosntruksionin e godines se Komisariatit te Policise Kruje</t>
  </si>
  <si>
    <t>m² e ndertuar</t>
  </si>
  <si>
    <t>Rikonstruksion i dhomave te shoqerimit ne Kom, e Pol, dhe blloku i sigigurise ne Komisariate , ne KP Lushnje, Tualetet e Aparatit te DPSH etj.</t>
  </si>
  <si>
    <t>Numer sistemi</t>
  </si>
  <si>
    <t>Numer modulesh</t>
  </si>
  <si>
    <t>Plani Fillestar
 Vjetor 
Viti 2025</t>
  </si>
  <si>
    <t>Plani Vjetor
 i Rishikuar
 Viti 2025</t>
  </si>
  <si>
    <t xml:space="preserve">Studim Projektim (njesite e reja SP Manez, SP Selenice, SP Konispol, KP Maliq </t>
  </si>
  <si>
    <t>18AT825</t>
  </si>
  <si>
    <t>Pagese Kolaudatori per Ndertim Objektesh ne DVP Elbasan</t>
  </si>
  <si>
    <t>18AT845</t>
  </si>
  <si>
    <t>Pagese Tvsh per ndertimin e godines se DVKM Tirane</t>
  </si>
  <si>
    <t>18AT847</t>
  </si>
  <si>
    <t>Pagese oponence teknike per Ndertim/rikonstruksion e godines se NSH Fier</t>
  </si>
  <si>
    <t>18AT848</t>
  </si>
  <si>
    <t xml:space="preserve">Pagese oponence teknike per Ndertim/rikonstruksion e godines se </t>
  </si>
  <si>
    <t>18AT849</t>
  </si>
  <si>
    <t xml:space="preserve">Pagese leje ndertimi per Ndertim e godines se Drejtorise se Kufi-Migracionit </t>
  </si>
  <si>
    <t>18AT916</t>
  </si>
  <si>
    <t>Pagese Kolaudatori per Rikonstruksion te godines se DVP Berat</t>
  </si>
  <si>
    <t>18AT927</t>
  </si>
  <si>
    <t xml:space="preserve">Pagese Oponence teknike per Rikonstruksion e godinës së Stacionit te </t>
  </si>
  <si>
    <t>18AU109</t>
  </si>
  <si>
    <t xml:space="preserve">Pagese leje ndertimi per Rikonstruksionin e kashuneve te qenve dhe rinovim </t>
  </si>
  <si>
    <t>18AU110</t>
  </si>
  <si>
    <t xml:space="preserve">Pagese leje ndertimi per Rikostruksionin e objektit ekzistues ne QFMT </t>
  </si>
  <si>
    <t>18AU111</t>
  </si>
  <si>
    <t xml:space="preserve">Pagese Tvsh-je; Asistence per autoritet Shqiptare per te zvogeluar rrezikun e </t>
  </si>
  <si>
    <t>M160928</t>
  </si>
  <si>
    <t>Blerje pajisje per shpenzime instaluese</t>
  </si>
  <si>
    <t>18AT505</t>
  </si>
  <si>
    <t xml:space="preserve">Ndertim i godines se DVKM Tirane marreveshja me Mbreterine e Bashkuar 	</t>
  </si>
  <si>
    <t>18AT507</t>
  </si>
  <si>
    <t>Sistemi i Kamerave ne administrim te Policise se Shtetit-SMART CITY</t>
  </si>
  <si>
    <t>Pagese oponence teknike per Ndertim/rikonstruksion e godines se Komisariatit Kurbin</t>
  </si>
  <si>
    <t>Pagese leje ndertimi per Ndertim e godines se Drejtorise se Kufi-Migracionit Tiane</t>
  </si>
  <si>
    <t>Pagese Oponence teknike per Rikonstruksion e godinës së Stacionit te Policisë Patos</t>
  </si>
  <si>
    <t>Pagese leje ndertimi per Rikonstruksionin e kashuneve te qenve dhe rinovim I klinikes veterinare per projektin e huaj Asistence per autoritetet Shqiptare te AVL</t>
  </si>
  <si>
    <t>Pagese leje ndertimi per Rikostruksionin e objektit ekzistues ne QFMT propozuar per Qender Deaktivizimi per projektin e huaj Asistencë për autoritet Shqiptare te AVL</t>
  </si>
  <si>
    <t>Pagese Tvsh-je; Asistence per autoritet Shqiptare per te zvogeluar rrezikun e perhapjes dhe keqperdorimit te AVL</t>
  </si>
  <si>
    <t>nr godine</t>
  </si>
  <si>
    <t>Nr sistemi</t>
  </si>
  <si>
    <t>Numer programesh</t>
  </si>
  <si>
    <t>Periudha e Raportimit  8-2025</t>
  </si>
  <si>
    <t>18AT929</t>
  </si>
  <si>
    <t>Pagese surpervizori Rikonstruksion i dhomave te shoqerimit ne Komisariatet e Policise Tirane dhe blloku I sigurise dhe shoqerimit  ne KP, Lushnje.</t>
  </si>
  <si>
    <t>18AT928</t>
  </si>
  <si>
    <t>Pagese leje ndertimi per Rikonstruksion i dhomave te shoqerimit ne Komisariatet e Policise Tirane dhe blloku I sigurise dhe shoqerimit  ne KP, Lushnje.</t>
  </si>
  <si>
    <t>Pagese Supervizori per Rikonstruksioin e dhomave te shoqerimit ne Komisariatet e Policise Tirane dhe ne KP, Lushnje.</t>
  </si>
  <si>
    <t xml:space="preserve">Emri:                      </t>
  </si>
  <si>
    <t>PROGRAMI "POLICIA E SHTETIT"</t>
  </si>
  <si>
    <t>MINISTRIA E PUNËVE TË BRENDSHME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</si>
</sst>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#,##0.0"/>
  </numFmts>
  <fonts count="35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rgb="FFC00000"/>
      <name val="SansSerif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sz val="7"/>
      <color rgb="FF080808"/>
      <name val="Arial"/>
      <family val="2"/>
    </font>
    <font>
      <sz val="10"/>
      <name val="Arial"/>
      <family val="2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7"/>
      <color rgb="FF080808"/>
      <name val="Arial"/>
      <family val="2"/>
    </font>
    <font>
      <b/>
      <sz val="7"/>
      <color rgb="FF0070C0"/>
      <name val="Arial"/>
      <family val="2"/>
    </font>
    <font>
      <b/>
      <sz val="12"/>
      <color rgb="FF080808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Times New Roman"/>
      <family val="1"/>
    </font>
    <font>
      <sz val="7"/>
      <name val="Times New Roman"/>
      <family val="1"/>
    </font>
    <font>
      <sz val="9"/>
      <color rgb="FF000000"/>
      <name val="Times New Roman"/>
      <family val="1"/>
    </font>
    <font>
      <sz val="7"/>
      <color theme="1"/>
      <name val="Arial"/>
      <family val="2"/>
    </font>
    <font>
      <sz val="8"/>
      <color rgb="FF000000"/>
      <name val="SansSerif"/>
      <family val="2"/>
    </font>
    <font>
      <b/>
      <sz val="8"/>
      <color rgb="FFC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00000"/>
      </bottom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00000"/>
      </top>
      <bottom style="double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 style="hair">
        <color rgb="FF000000"/>
      </bottom>
      <diagonal/>
    </border>
    <border>
      <left/>
      <right style="double">
        <color rgb="FF050505"/>
      </right>
      <top style="thin">
        <color rgb="FF050505"/>
      </top>
      <bottom style="hair">
        <color rgb="FF000000"/>
      </bottom>
      <diagonal/>
    </border>
    <border>
      <left/>
      <right style="thin">
        <color rgb="FF050505"/>
      </right>
      <top style="thin">
        <color rgb="FF050505"/>
      </top>
      <bottom style="hair">
        <color rgb="FF000000"/>
      </bottom>
      <diagonal/>
    </border>
    <border>
      <left/>
      <right/>
      <top style="thin">
        <color rgb="FF05050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 style="thin">
        <color rgb="FF000000"/>
      </right>
      <top style="thin">
        <color rgb="FF050505"/>
      </top>
      <bottom/>
      <diagonal/>
    </border>
    <border>
      <left style="double">
        <color rgb="FF050505"/>
      </left>
      <right style="thin">
        <color rgb="FF000000"/>
      </right>
      <top/>
      <bottom style="thin">
        <color rgb="FF000000"/>
      </bottom>
      <diagonal/>
    </border>
    <border>
      <left style="double">
        <color rgb="FF050505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/>
      <bottom style="double">
        <color rgb="FF050505"/>
      </bottom>
      <diagonal/>
    </border>
  </borders>
  <cellStyleXfs count="73">
    <xf numFmtId="0" fontId="0" fillId="0" borderId="0"/>
    <xf numFmtId="0" fontId="13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43" fontId="20" fillId="4" borderId="1" applyFont="0" applyFill="0" applyBorder="0" applyAlignment="0" applyProtection="0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  <xf numFmtId="0" fontId="20" fillId="4" borderId="1"/>
  </cellStyleXfs>
  <cellXfs count="225">
    <xf numFmtId="0" fontId="0" fillId="0" borderId="0" xfId="0"/>
    <xf numFmtId="3" fontId="10" fillId="2" borderId="6" xfId="0" applyNumberFormat="1" applyFont="1" applyFill="1" applyBorder="1" applyAlignment="1">
      <alignment horizontal="right" vertical="center"/>
    </xf>
    <xf numFmtId="0" fontId="0" fillId="4" borderId="1" xfId="0" applyFill="1" applyBorder="1" applyAlignment="1" applyProtection="1">
      <alignment wrapText="1"/>
      <protection locked="0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4" fontId="9" fillId="2" borderId="30" xfId="0" applyNumberFormat="1" applyFont="1" applyFill="1" applyBorder="1" applyAlignment="1">
      <alignment horizontal="right" vertical="center"/>
    </xf>
    <xf numFmtId="3" fontId="9" fillId="2" borderId="30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4" fontId="10" fillId="2" borderId="30" xfId="0" applyNumberFormat="1" applyFont="1" applyFill="1" applyBorder="1" applyAlignment="1">
      <alignment horizontal="right" vertical="center"/>
    </xf>
    <xf numFmtId="3" fontId="10" fillId="2" borderId="30" xfId="0" applyNumberFormat="1" applyFont="1" applyFill="1" applyBorder="1" applyAlignment="1">
      <alignment horizontal="right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 wrapText="1"/>
    </xf>
    <xf numFmtId="0" fontId="10" fillId="2" borderId="30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/>
    </xf>
    <xf numFmtId="3" fontId="19" fillId="4" borderId="1" xfId="0" applyNumberFormat="1" applyFont="1" applyFill="1" applyBorder="1" applyAlignment="1">
      <alignment horizontal="right" vertical="center"/>
    </xf>
    <xf numFmtId="0" fontId="0" fillId="4" borderId="1" xfId="9" applyFont="1" applyAlignment="1" applyProtection="1">
      <alignment wrapText="1"/>
      <protection locked="0"/>
    </xf>
    <xf numFmtId="0" fontId="1" fillId="4" borderId="1" xfId="9" applyFont="1" applyAlignment="1">
      <alignment horizontal="left" vertical="top"/>
    </xf>
    <xf numFmtId="0" fontId="0" fillId="4" borderId="1" xfId="15" applyFont="1" applyAlignment="1" applyProtection="1">
      <alignment wrapText="1"/>
      <protection locked="0"/>
    </xf>
    <xf numFmtId="0" fontId="14" fillId="4" borderId="1" xfId="15" applyFont="1" applyAlignment="1">
      <alignment horizontal="left" vertical="top"/>
    </xf>
    <xf numFmtId="0" fontId="12" fillId="4" borderId="8" xfId="15" applyFont="1" applyBorder="1" applyAlignment="1">
      <alignment horizontal="left" vertical="center"/>
    </xf>
    <xf numFmtId="0" fontId="0" fillId="4" borderId="1" xfId="19" applyFont="1" applyAlignment="1" applyProtection="1">
      <alignment wrapText="1"/>
      <protection locked="0"/>
    </xf>
    <xf numFmtId="0" fontId="1" fillId="4" borderId="1" xfId="19" applyFont="1" applyAlignment="1">
      <alignment horizontal="left" vertical="top"/>
    </xf>
    <xf numFmtId="0" fontId="5" fillId="3" borderId="7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right" vertical="center"/>
    </xf>
    <xf numFmtId="3" fontId="19" fillId="4" borderId="6" xfId="0" applyNumberFormat="1" applyFont="1" applyFill="1" applyBorder="1" applyAlignment="1">
      <alignment horizontal="right" vertical="center"/>
    </xf>
    <xf numFmtId="3" fontId="19" fillId="4" borderId="50" xfId="0" applyNumberFormat="1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right" vertical="center"/>
    </xf>
    <xf numFmtId="164" fontId="5" fillId="3" borderId="39" xfId="0" applyNumberFormat="1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/>
    </xf>
    <xf numFmtId="4" fontId="5" fillId="2" borderId="30" xfId="0" applyNumberFormat="1" applyFont="1" applyFill="1" applyBorder="1" applyAlignment="1">
      <alignment horizontal="right" vertical="center"/>
    </xf>
    <xf numFmtId="3" fontId="5" fillId="2" borderId="30" xfId="0" applyNumberFormat="1" applyFont="1" applyFill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left" vertical="center" wrapText="1"/>
    </xf>
    <xf numFmtId="4" fontId="22" fillId="2" borderId="30" xfId="0" applyNumberFormat="1" applyFont="1" applyFill="1" applyBorder="1" applyAlignment="1">
      <alignment horizontal="right" vertical="center"/>
    </xf>
    <xf numFmtId="3" fontId="22" fillId="2" borderId="30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3" fontId="11" fillId="4" borderId="30" xfId="0" applyNumberFormat="1" applyFont="1" applyFill="1" applyBorder="1" applyAlignment="1">
      <alignment horizontal="right" vertical="center"/>
    </xf>
    <xf numFmtId="0" fontId="3" fillId="3" borderId="3" xfId="48" applyFont="1" applyFill="1" applyBorder="1" applyAlignment="1">
      <alignment horizontal="left" vertical="center" wrapText="1"/>
    </xf>
    <xf numFmtId="0" fontId="3" fillId="3" borderId="36" xfId="48" applyFont="1" applyFill="1" applyBorder="1" applyAlignment="1">
      <alignment horizontal="left" vertical="center" wrapText="1"/>
    </xf>
    <xf numFmtId="0" fontId="5" fillId="3" borderId="9" xfId="48" applyFont="1" applyFill="1" applyBorder="1" applyAlignment="1">
      <alignment horizontal="center" vertical="center" wrapText="1"/>
    </xf>
    <xf numFmtId="0" fontId="5" fillId="3" borderId="41" xfId="48" applyFont="1" applyFill="1" applyBorder="1" applyAlignment="1">
      <alignment horizontal="center" vertical="center" wrapText="1"/>
    </xf>
    <xf numFmtId="0" fontId="5" fillId="3" borderId="12" xfId="48" applyFont="1" applyFill="1" applyBorder="1" applyAlignment="1">
      <alignment horizontal="center" vertical="center" wrapText="1"/>
    </xf>
    <xf numFmtId="0" fontId="5" fillId="3" borderId="11" xfId="48" applyFont="1" applyFill="1" applyBorder="1" applyAlignment="1">
      <alignment horizontal="center" vertical="center" wrapText="1"/>
    </xf>
    <xf numFmtId="0" fontId="5" fillId="3" borderId="42" xfId="48" applyFont="1" applyFill="1" applyBorder="1" applyAlignment="1">
      <alignment horizontal="center" vertical="center" wrapText="1"/>
    </xf>
    <xf numFmtId="0" fontId="5" fillId="3" borderId="43" xfId="48" applyFont="1" applyFill="1" applyBorder="1" applyAlignment="1">
      <alignment horizontal="center" vertical="center" wrapText="1"/>
    </xf>
    <xf numFmtId="0" fontId="5" fillId="3" borderId="14" xfId="48" applyFont="1" applyFill="1" applyBorder="1" applyAlignment="1">
      <alignment horizontal="center" vertical="center"/>
    </xf>
    <xf numFmtId="0" fontId="5" fillId="3" borderId="15" xfId="48" applyFont="1" applyFill="1" applyBorder="1" applyAlignment="1">
      <alignment horizontal="center" vertical="center"/>
    </xf>
    <xf numFmtId="0" fontId="6" fillId="4" borderId="17" xfId="48" applyFont="1" applyBorder="1" applyAlignment="1">
      <alignment horizontal="center" vertical="center"/>
    </xf>
    <xf numFmtId="0" fontId="6" fillId="4" borderId="18" xfId="48" applyFont="1" applyBorder="1" applyAlignment="1">
      <alignment horizontal="center" vertical="center"/>
    </xf>
    <xf numFmtId="0" fontId="6" fillId="4" borderId="19" xfId="48" applyFont="1" applyBorder="1" applyAlignment="1">
      <alignment horizontal="center" vertical="center"/>
    </xf>
    <xf numFmtId="0" fontId="6" fillId="4" borderId="44" xfId="48" applyFont="1" applyBorder="1" applyAlignment="1">
      <alignment horizontal="center" vertical="center"/>
    </xf>
    <xf numFmtId="0" fontId="9" fillId="4" borderId="30" xfId="48" applyFont="1" applyBorder="1" applyAlignment="1">
      <alignment horizontal="left" vertical="center" wrapText="1"/>
    </xf>
    <xf numFmtId="3" fontId="11" fillId="4" borderId="30" xfId="48" applyNumberFormat="1" applyFont="1" applyBorder="1" applyAlignment="1">
      <alignment horizontal="right" vertical="center"/>
    </xf>
    <xf numFmtId="0" fontId="11" fillId="4" borderId="30" xfId="48" applyFont="1" applyBorder="1" applyAlignment="1">
      <alignment horizontal="right" vertical="center"/>
    </xf>
    <xf numFmtId="0" fontId="11" fillId="4" borderId="6" xfId="48" applyFont="1" applyBorder="1" applyAlignment="1">
      <alignment horizontal="right" vertical="center" wrapText="1"/>
    </xf>
    <xf numFmtId="0" fontId="9" fillId="2" borderId="30" xfId="48" applyFont="1" applyFill="1" applyBorder="1" applyAlignment="1">
      <alignment horizontal="left" vertical="center" wrapText="1"/>
    </xf>
    <xf numFmtId="0" fontId="11" fillId="2" borderId="30" xfId="48" applyFont="1" applyFill="1" applyBorder="1" applyAlignment="1">
      <alignment horizontal="left" vertical="center" wrapText="1"/>
    </xf>
    <xf numFmtId="0" fontId="11" fillId="2" borderId="30" xfId="48" applyFont="1" applyFill="1" applyBorder="1" applyAlignment="1">
      <alignment horizontal="right" vertical="center" wrapText="1"/>
    </xf>
    <xf numFmtId="3" fontId="11" fillId="2" borderId="30" xfId="48" applyNumberFormat="1" applyFont="1" applyFill="1" applyBorder="1" applyAlignment="1">
      <alignment horizontal="right" vertical="center" wrapText="1"/>
    </xf>
    <xf numFmtId="0" fontId="11" fillId="2" borderId="6" xfId="48" applyFont="1" applyFill="1" applyBorder="1" applyAlignment="1">
      <alignment horizontal="right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165" fontId="11" fillId="4" borderId="30" xfId="63" applyNumberFormat="1" applyFont="1" applyBorder="1" applyAlignment="1">
      <alignment horizontal="right" vertical="center"/>
    </xf>
    <xf numFmtId="4" fontId="0" fillId="0" borderId="0" xfId="0" applyNumberFormat="1"/>
    <xf numFmtId="0" fontId="17" fillId="4" borderId="61" xfId="0" applyFont="1" applyFill="1" applyBorder="1" applyAlignment="1">
      <alignment horizontal="center" vertical="center"/>
    </xf>
    <xf numFmtId="0" fontId="18" fillId="4" borderId="60" xfId="0" applyFont="1" applyFill="1" applyBorder="1" applyAlignment="1">
      <alignment horizontal="center" vertical="center" wrapText="1"/>
    </xf>
    <xf numFmtId="3" fontId="25" fillId="4" borderId="30" xfId="48" applyNumberFormat="1" applyFont="1" applyBorder="1" applyAlignment="1">
      <alignment horizontal="right" vertical="center"/>
    </xf>
    <xf numFmtId="0" fontId="25" fillId="4" borderId="30" xfId="48" applyFont="1" applyBorder="1" applyAlignment="1">
      <alignment horizontal="right" vertical="center"/>
    </xf>
    <xf numFmtId="165" fontId="25" fillId="4" borderId="30" xfId="63" applyNumberFormat="1" applyFont="1" applyBorder="1" applyAlignment="1">
      <alignment horizontal="right" vertical="center"/>
    </xf>
    <xf numFmtId="3" fontId="25" fillId="2" borderId="30" xfId="48" applyNumberFormat="1" applyFont="1" applyFill="1" applyBorder="1" applyAlignment="1">
      <alignment horizontal="right" vertical="center" wrapText="1"/>
    </xf>
    <xf numFmtId="3" fontId="26" fillId="2" borderId="6" xfId="0" applyNumberFormat="1" applyFont="1" applyFill="1" applyBorder="1" applyAlignment="1">
      <alignment horizontal="right" vertical="center"/>
    </xf>
    <xf numFmtId="0" fontId="12" fillId="4" borderId="8" xfId="19" applyFont="1" applyBorder="1" applyAlignment="1">
      <alignment horizontal="left" vertical="center"/>
    </xf>
    <xf numFmtId="3" fontId="9" fillId="2" borderId="51" xfId="0" applyNumberFormat="1" applyFont="1" applyFill="1" applyBorder="1" applyAlignment="1">
      <alignment horizontal="right" vertical="center"/>
    </xf>
    <xf numFmtId="4" fontId="9" fillId="2" borderId="51" xfId="0" applyNumberFormat="1" applyFont="1" applyFill="1" applyBorder="1" applyAlignment="1">
      <alignment horizontal="right" vertical="center"/>
    </xf>
    <xf numFmtId="4" fontId="10" fillId="2" borderId="51" xfId="0" applyNumberFormat="1" applyFont="1" applyFill="1" applyBorder="1" applyAlignment="1">
      <alignment horizontal="right" vertical="center"/>
    </xf>
    <xf numFmtId="0" fontId="9" fillId="6" borderId="51" xfId="0" applyFont="1" applyFill="1" applyBorder="1" applyAlignment="1">
      <alignment horizontal="center" vertical="center"/>
    </xf>
    <xf numFmtId="3" fontId="27" fillId="0" borderId="51" xfId="0" applyNumberFormat="1" applyFont="1" applyBorder="1" applyAlignment="1">
      <alignment horizontal="left" wrapText="1"/>
    </xf>
    <xf numFmtId="49" fontId="28" fillId="6" borderId="51" xfId="71" applyNumberFormat="1" applyFont="1" applyFill="1" applyBorder="1" applyAlignment="1">
      <alignment horizontal="center"/>
    </xf>
    <xf numFmtId="3" fontId="9" fillId="5" borderId="51" xfId="0" applyNumberFormat="1" applyFont="1" applyFill="1" applyBorder="1" applyAlignment="1">
      <alignment horizontal="right" vertical="center"/>
    </xf>
    <xf numFmtId="3" fontId="9" fillId="4" borderId="51" xfId="0" applyNumberFormat="1" applyFont="1" applyFill="1" applyBorder="1" applyAlignment="1">
      <alignment horizontal="right" vertical="center"/>
    </xf>
    <xf numFmtId="166" fontId="9" fillId="2" borderId="51" xfId="0" applyNumberFormat="1" applyFont="1" applyFill="1" applyBorder="1" applyAlignment="1">
      <alignment horizontal="right" vertical="center"/>
    </xf>
    <xf numFmtId="3" fontId="29" fillId="4" borderId="51" xfId="0" applyNumberFormat="1" applyFont="1" applyFill="1" applyBorder="1" applyAlignment="1">
      <alignment horizontal="right" vertical="center"/>
    </xf>
    <xf numFmtId="3" fontId="30" fillId="0" borderId="51" xfId="0" applyNumberFormat="1" applyFont="1" applyBorder="1" applyAlignment="1">
      <alignment horizontal="left" wrapText="1"/>
    </xf>
    <xf numFmtId="0" fontId="30" fillId="4" borderId="51" xfId="72" applyFont="1" applyBorder="1" applyAlignment="1">
      <alignment wrapText="1"/>
    </xf>
    <xf numFmtId="3" fontId="22" fillId="2" borderId="62" xfId="0" applyNumberFormat="1" applyFont="1" applyFill="1" applyBorder="1" applyAlignment="1">
      <alignment horizontal="right" vertical="center"/>
    </xf>
    <xf numFmtId="3" fontId="19" fillId="7" borderId="30" xfId="0" applyNumberFormat="1" applyFont="1" applyFill="1" applyBorder="1" applyAlignment="1">
      <alignment horizontal="right" vertical="center"/>
    </xf>
    <xf numFmtId="3" fontId="19" fillId="7" borderId="6" xfId="0" applyNumberFormat="1" applyFont="1" applyFill="1" applyBorder="1" applyAlignment="1">
      <alignment horizontal="right" vertical="center"/>
    </xf>
    <xf numFmtId="0" fontId="31" fillId="4" borderId="1" xfId="19" applyFont="1" applyAlignment="1">
      <alignment horizontal="left" vertical="top"/>
    </xf>
    <xf numFmtId="0" fontId="32" fillId="3" borderId="2" xfId="48" applyFont="1" applyFill="1" applyBorder="1" applyAlignment="1">
      <alignment horizontal="left" vertical="center" wrapText="1"/>
    </xf>
    <xf numFmtId="0" fontId="32" fillId="3" borderId="35" xfId="48" applyFont="1" applyFill="1" applyBorder="1" applyAlignment="1">
      <alignment horizontal="left" vertical="center" wrapText="1"/>
    </xf>
    <xf numFmtId="0" fontId="32" fillId="3" borderId="5" xfId="48" applyFont="1" applyFill="1" applyBorder="1" applyAlignment="1">
      <alignment horizontal="center" vertical="center"/>
    </xf>
    <xf numFmtId="0" fontId="24" fillId="4" borderId="29" xfId="48" applyFont="1" applyBorder="1" applyAlignment="1">
      <alignment horizontal="center" vertical="center"/>
    </xf>
    <xf numFmtId="0" fontId="24" fillId="2" borderId="29" xfId="48" applyFont="1" applyFill="1" applyBorder="1" applyAlignment="1">
      <alignment horizontal="center" vertical="center" wrapText="1"/>
    </xf>
    <xf numFmtId="0" fontId="33" fillId="4" borderId="1" xfId="19" applyFont="1" applyAlignment="1" applyProtection="1">
      <alignment wrapText="1"/>
      <protection locked="0"/>
    </xf>
    <xf numFmtId="0" fontId="33" fillId="0" borderId="0" xfId="0" applyFont="1"/>
    <xf numFmtId="0" fontId="21" fillId="4" borderId="17" xfId="48" applyFont="1" applyBorder="1" applyAlignment="1">
      <alignment horizontal="center" vertical="center" wrapText="1"/>
    </xf>
    <xf numFmtId="3" fontId="24" fillId="4" borderId="30" xfId="48" applyNumberFormat="1" applyFont="1" applyBorder="1" applyAlignment="1">
      <alignment horizontal="right" vertical="center"/>
    </xf>
    <xf numFmtId="3" fontId="9" fillId="4" borderId="30" xfId="48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top"/>
    </xf>
    <xf numFmtId="0" fontId="34" fillId="0" borderId="0" xfId="0" applyFont="1"/>
    <xf numFmtId="0" fontId="0" fillId="4" borderId="0" xfId="0" applyFill="1" applyAlignment="1" applyProtection="1">
      <alignment wrapText="1"/>
      <protection locked="0"/>
    </xf>
    <xf numFmtId="0" fontId="17" fillId="8" borderId="45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 wrapText="1"/>
    </xf>
    <xf numFmtId="0" fontId="17" fillId="8" borderId="46" xfId="0" applyFont="1" applyFill="1" applyBorder="1" applyAlignment="1">
      <alignment horizontal="center" vertical="center"/>
    </xf>
    <xf numFmtId="0" fontId="17" fillId="8" borderId="47" xfId="0" applyFont="1" applyFill="1" applyBorder="1" applyAlignment="1">
      <alignment horizontal="center" vertical="center"/>
    </xf>
    <xf numFmtId="3" fontId="19" fillId="8" borderId="30" xfId="0" applyNumberFormat="1" applyFont="1" applyFill="1" applyBorder="1" applyAlignment="1">
      <alignment horizontal="right" vertical="center"/>
    </xf>
    <xf numFmtId="3" fontId="19" fillId="0" borderId="1" xfId="0" applyNumberFormat="1" applyFont="1" applyBorder="1" applyAlignment="1">
      <alignment horizontal="right" vertical="center"/>
    </xf>
    <xf numFmtId="0" fontId="12" fillId="8" borderId="49" xfId="0" applyFont="1" applyFill="1" applyBorder="1" applyAlignment="1">
      <alignment horizontal="left" vertical="center"/>
    </xf>
    <xf numFmtId="0" fontId="19" fillId="4" borderId="5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21" fillId="8" borderId="51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right" vertical="center"/>
    </xf>
    <xf numFmtId="0" fontId="1" fillId="4" borderId="1" xfId="9" applyFont="1" applyAlignment="1">
      <alignment horizontal="left" vertical="top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1" fillId="4" borderId="40" xfId="9" applyFont="1" applyBorder="1" applyAlignment="1">
      <alignment horizontal="left" vertical="top"/>
    </xf>
    <xf numFmtId="0" fontId="21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23" fillId="4" borderId="48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0" fontId="23" fillId="4" borderId="49" xfId="0" applyFont="1" applyFill="1" applyBorder="1" applyAlignment="1">
      <alignment horizontal="center"/>
    </xf>
    <xf numFmtId="0" fontId="12" fillId="4" borderId="48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49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/>
    </xf>
    <xf numFmtId="0" fontId="1" fillId="4" borderId="1" xfId="15" applyFont="1" applyAlignment="1">
      <alignment horizontal="left" vertical="top"/>
    </xf>
    <xf numFmtId="0" fontId="14" fillId="4" borderId="1" xfId="0" applyFont="1" applyFill="1" applyBorder="1" applyAlignment="1">
      <alignment horizontal="left" vertical="top"/>
    </xf>
    <xf numFmtId="0" fontId="21" fillId="4" borderId="8" xfId="15" applyFont="1" applyBorder="1" applyAlignment="1">
      <alignment horizontal="center" vertical="center" wrapText="1"/>
    </xf>
    <xf numFmtId="0" fontId="21" fillId="4" borderId="8" xfId="15" applyFont="1" applyBorder="1" applyAlignment="1">
      <alignment horizontal="center"/>
    </xf>
    <xf numFmtId="0" fontId="12" fillId="4" borderId="8" xfId="15" applyFont="1" applyBorder="1" applyAlignment="1">
      <alignment horizontal="left" vertical="center"/>
    </xf>
    <xf numFmtId="0" fontId="3" fillId="3" borderId="67" xfId="48" applyFont="1" applyFill="1" applyBorder="1" applyAlignment="1">
      <alignment horizontal="center" vertical="center" wrapText="1"/>
    </xf>
    <xf numFmtId="0" fontId="3" fillId="3" borderId="36" xfId="48" applyFont="1" applyFill="1" applyBorder="1" applyAlignment="1">
      <alignment horizontal="center" vertical="center" wrapText="1"/>
    </xf>
    <xf numFmtId="0" fontId="3" fillId="3" borderId="37" xfId="48" applyFont="1" applyFill="1" applyBorder="1" applyAlignment="1">
      <alignment horizontal="center" vertical="center" wrapText="1"/>
    </xf>
    <xf numFmtId="0" fontId="32" fillId="3" borderId="70" xfId="48" applyFont="1" applyFill="1" applyBorder="1" applyAlignment="1">
      <alignment horizontal="center" vertical="center" wrapText="1"/>
    </xf>
    <xf numFmtId="0" fontId="32" fillId="3" borderId="71" xfId="48" applyFont="1" applyFill="1" applyBorder="1" applyAlignment="1">
      <alignment horizontal="center" vertical="center" wrapText="1"/>
    </xf>
    <xf numFmtId="0" fontId="3" fillId="3" borderId="68" xfId="48" applyFont="1" applyFill="1" applyBorder="1" applyAlignment="1">
      <alignment horizontal="center" vertical="center" wrapText="1"/>
    </xf>
    <xf numFmtId="0" fontId="3" fillId="3" borderId="69" xfId="48" applyFont="1" applyFill="1" applyBorder="1" applyAlignment="1">
      <alignment horizontal="center" vertical="center" wrapText="1"/>
    </xf>
    <xf numFmtId="0" fontId="5" fillId="3" borderId="58" xfId="48" applyFont="1" applyFill="1" applyBorder="1" applyAlignment="1">
      <alignment horizontal="center" vertical="center" wrapText="1"/>
    </xf>
    <xf numFmtId="0" fontId="5" fillId="3" borderId="59" xfId="48" applyFont="1" applyFill="1" applyBorder="1" applyAlignment="1">
      <alignment horizontal="center" vertical="center" wrapText="1"/>
    </xf>
    <xf numFmtId="0" fontId="5" fillId="3" borderId="52" xfId="48" applyFont="1" applyFill="1" applyBorder="1" applyAlignment="1">
      <alignment horizontal="center" vertical="center"/>
    </xf>
    <xf numFmtId="0" fontId="5" fillId="3" borderId="67" xfId="48" applyFont="1" applyFill="1" applyBorder="1" applyAlignment="1">
      <alignment horizontal="center" vertical="center"/>
    </xf>
    <xf numFmtId="0" fontId="5" fillId="3" borderId="53" xfId="48" applyFont="1" applyFill="1" applyBorder="1" applyAlignment="1">
      <alignment horizontal="center" vertical="center"/>
    </xf>
    <xf numFmtId="0" fontId="5" fillId="3" borderId="63" xfId="48" applyFont="1" applyFill="1" applyBorder="1" applyAlignment="1">
      <alignment horizontal="center" vertical="center"/>
    </xf>
    <xf numFmtId="0" fontId="5" fillId="3" borderId="64" xfId="48" applyFont="1" applyFill="1" applyBorder="1" applyAlignment="1">
      <alignment horizontal="center" vertical="center"/>
    </xf>
    <xf numFmtId="0" fontId="5" fillId="3" borderId="66" xfId="48" applyFont="1" applyFill="1" applyBorder="1" applyAlignment="1">
      <alignment horizontal="center" vertical="center"/>
    </xf>
    <xf numFmtId="0" fontId="5" fillId="3" borderId="65" xfId="48" applyFont="1" applyFill="1" applyBorder="1" applyAlignment="1">
      <alignment horizontal="center" vertical="center"/>
    </xf>
    <xf numFmtId="0" fontId="1" fillId="4" borderId="40" xfId="19" applyFont="1" applyBorder="1" applyAlignment="1">
      <alignment horizontal="left" vertical="top"/>
    </xf>
    <xf numFmtId="0" fontId="21" fillId="4" borderId="52" xfId="19" applyFont="1" applyBorder="1" applyAlignment="1">
      <alignment horizontal="center" vertical="center" wrapText="1"/>
    </xf>
    <xf numFmtId="0" fontId="21" fillId="4" borderId="53" xfId="19" applyFont="1" applyBorder="1" applyAlignment="1">
      <alignment horizontal="center" vertical="center" wrapText="1"/>
    </xf>
    <xf numFmtId="0" fontId="21" fillId="4" borderId="54" xfId="19" applyFont="1" applyBorder="1" applyAlignment="1">
      <alignment horizontal="center" vertical="center" wrapText="1"/>
    </xf>
    <xf numFmtId="0" fontId="21" fillId="4" borderId="55" xfId="19" applyFont="1" applyBorder="1" applyAlignment="1">
      <alignment horizontal="center" vertical="center" wrapText="1"/>
    </xf>
    <xf numFmtId="0" fontId="21" fillId="4" borderId="56" xfId="19" applyFont="1" applyBorder="1" applyAlignment="1">
      <alignment horizontal="center" vertical="center" wrapText="1"/>
    </xf>
    <xf numFmtId="0" fontId="21" fillId="4" borderId="57" xfId="19" applyFont="1" applyBorder="1" applyAlignment="1">
      <alignment horizontal="center" vertical="center" wrapText="1"/>
    </xf>
    <xf numFmtId="0" fontId="21" fillId="4" borderId="48" xfId="19" applyFont="1" applyBorder="1" applyAlignment="1">
      <alignment horizontal="center"/>
    </xf>
    <xf numFmtId="0" fontId="21" fillId="4" borderId="49" xfId="19" applyFont="1" applyBorder="1" applyAlignment="1">
      <alignment horizontal="center"/>
    </xf>
    <xf numFmtId="0" fontId="21" fillId="4" borderId="52" xfId="19" applyFont="1" applyBorder="1" applyAlignment="1">
      <alignment horizontal="center" vertical="center"/>
    </xf>
    <xf numFmtId="0" fontId="21" fillId="4" borderId="53" xfId="19" applyFont="1" applyBorder="1" applyAlignment="1">
      <alignment horizontal="center" vertical="center"/>
    </xf>
    <xf numFmtId="0" fontId="21" fillId="4" borderId="54" xfId="19" applyFont="1" applyBorder="1" applyAlignment="1">
      <alignment horizontal="center" vertical="center"/>
    </xf>
    <xf numFmtId="0" fontId="21" fillId="4" borderId="55" xfId="19" applyFont="1" applyBorder="1" applyAlignment="1">
      <alignment horizontal="center" vertical="center"/>
    </xf>
    <xf numFmtId="0" fontId="21" fillId="4" borderId="56" xfId="19" applyFont="1" applyBorder="1" applyAlignment="1">
      <alignment horizontal="center" vertical="center"/>
    </xf>
    <xf numFmtId="0" fontId="21" fillId="4" borderId="57" xfId="19" applyFont="1" applyBorder="1" applyAlignment="1">
      <alignment horizontal="center" vertical="center"/>
    </xf>
    <xf numFmtId="0" fontId="2" fillId="4" borderId="1" xfId="48" applyFont="1" applyAlignment="1">
      <alignment horizontal="center" vertical="top"/>
    </xf>
    <xf numFmtId="0" fontId="4" fillId="4" borderId="1" xfId="48" applyFont="1" applyAlignment="1">
      <alignment horizontal="left" vertical="center"/>
    </xf>
    <xf numFmtId="0" fontId="4" fillId="4" borderId="76" xfId="48" applyFont="1" applyBorder="1" applyAlignment="1">
      <alignment horizontal="right" vertical="center"/>
    </xf>
    <xf numFmtId="0" fontId="3" fillId="3" borderId="3" xfId="48" applyFont="1" applyFill="1" applyBorder="1" applyAlignment="1">
      <alignment horizontal="center" vertical="center" wrapText="1"/>
    </xf>
    <xf numFmtId="0" fontId="3" fillId="3" borderId="4" xfId="48" applyFont="1" applyFill="1" applyBorder="1" applyAlignment="1">
      <alignment horizontal="center" vertical="center" wrapText="1"/>
    </xf>
    <xf numFmtId="0" fontId="12" fillId="4" borderId="48" xfId="19" applyFont="1" applyBorder="1" applyAlignment="1">
      <alignment horizontal="left" vertical="center"/>
    </xf>
    <xf numFmtId="0" fontId="12" fillId="4" borderId="49" xfId="19" applyFont="1" applyBorder="1" applyAlignment="1">
      <alignment horizontal="left" vertical="center"/>
    </xf>
    <xf numFmtId="0" fontId="6" fillId="4" borderId="74" xfId="48" applyFont="1" applyBorder="1" applyAlignment="1">
      <alignment horizontal="center" vertical="center" wrapText="1"/>
    </xf>
    <xf numFmtId="0" fontId="6" fillId="4" borderId="75" xfId="48" applyFont="1" applyBorder="1" applyAlignment="1">
      <alignment horizontal="center" vertical="center" wrapText="1"/>
    </xf>
    <xf numFmtId="0" fontId="6" fillId="4" borderId="72" xfId="48" applyFont="1" applyBorder="1" applyAlignment="1">
      <alignment horizontal="center" vertical="center" wrapText="1"/>
    </xf>
    <xf numFmtId="0" fontId="6" fillId="4" borderId="73" xfId="48" applyFont="1" applyBorder="1" applyAlignment="1">
      <alignment horizontal="center" vertical="center" wrapText="1"/>
    </xf>
  </cellXfs>
  <cellStyles count="73">
    <cellStyle name="Comma 2" xfId="6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 2" xfId="1"/>
    <cellStyle name="Normal 2 2 2" xfId="72"/>
    <cellStyle name="Normal 2 3" xfId="71"/>
    <cellStyle name="Normal 20" xfId="20"/>
    <cellStyle name="Normal 21" xfId="21"/>
    <cellStyle name="Normal 22" xfId="22"/>
    <cellStyle name="Normal 23" xfId="23"/>
    <cellStyle name="Normal 24" xfId="24"/>
    <cellStyle name="Normal 25" xfId="25"/>
    <cellStyle name="Normal 26" xfId="26"/>
    <cellStyle name="Normal 27" xfId="27"/>
    <cellStyle name="Normal 28" xfId="28"/>
    <cellStyle name="Normal 29" xfId="29"/>
    <cellStyle name="Normal 3" xfId="3"/>
    <cellStyle name="Normal 30" xfId="30"/>
    <cellStyle name="Normal 31" xfId="31"/>
    <cellStyle name="Normal 32" xfId="32"/>
    <cellStyle name="Normal 33" xfId="33"/>
    <cellStyle name="Normal 34" xfId="34"/>
    <cellStyle name="Normal 35" xfId="35"/>
    <cellStyle name="Normal 36" xfId="36"/>
    <cellStyle name="Normal 37" xfId="37"/>
    <cellStyle name="Normal 38" xfId="38"/>
    <cellStyle name="Normal 39" xfId="39"/>
    <cellStyle name="Normal 4" xfId="4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5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" xfId="6"/>
    <cellStyle name="Normal 60" xfId="60"/>
    <cellStyle name="Normal 61" xfId="61"/>
    <cellStyle name="Normal 62" xfId="62"/>
    <cellStyle name="Normal 63" xfId="64"/>
    <cellStyle name="Normal 64" xfId="65"/>
    <cellStyle name="Normal 65" xfId="66"/>
    <cellStyle name="Normal 66" xfId="67"/>
    <cellStyle name="Normal 67" xfId="68"/>
    <cellStyle name="Normal 68" xfId="69"/>
    <cellStyle name="Normal 69" xfId="70"/>
    <cellStyle name="Normal 7" xfId="7"/>
    <cellStyle name="Normal 8" xfId="8"/>
    <cellStyle name="Normal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2" name="AutoShape 292" descr="mail?cmd=cookie">
          <a:extLst>
            <a:ext uri="{FF2B5EF4-FFF2-40B4-BE49-F238E27FC236}">
              <a16:creationId xmlns:a16="http://schemas.microsoft.com/office/drawing/2014/main" xmlns="" id="{51158BF7-8DF5-4AF1-A03D-1C53F4DB9AB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3" name="AutoShape 292" descr="mail?cmd=cookie">
          <a:extLst>
            <a:ext uri="{FF2B5EF4-FFF2-40B4-BE49-F238E27FC236}">
              <a16:creationId xmlns:a16="http://schemas.microsoft.com/office/drawing/2014/main" xmlns="" id="{2356C69D-099E-48D0-8FFC-35DF368C664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4" name="AutoShape 292" descr="mail?cmd=cookie">
          <a:extLst>
            <a:ext uri="{FF2B5EF4-FFF2-40B4-BE49-F238E27FC236}">
              <a16:creationId xmlns:a16="http://schemas.microsoft.com/office/drawing/2014/main" xmlns="" id="{D94DC1DB-F613-4659-85B7-56D4D164865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5" name="AutoShape 292" descr="mail?cmd=cookie">
          <a:extLst>
            <a:ext uri="{FF2B5EF4-FFF2-40B4-BE49-F238E27FC236}">
              <a16:creationId xmlns:a16="http://schemas.microsoft.com/office/drawing/2014/main" xmlns="" id="{7E02EDD5-741E-4187-A0CB-09D97ABE55C3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6" name="AutoShape 292" descr="mail?cmd=cookie">
          <a:extLst>
            <a:ext uri="{FF2B5EF4-FFF2-40B4-BE49-F238E27FC236}">
              <a16:creationId xmlns:a16="http://schemas.microsoft.com/office/drawing/2014/main" xmlns="" id="{EC971FE9-B633-4D36-9504-1C07BF6E6DA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7" name="AutoShape 292" descr="mail?cmd=cookie">
          <a:extLst>
            <a:ext uri="{FF2B5EF4-FFF2-40B4-BE49-F238E27FC236}">
              <a16:creationId xmlns:a16="http://schemas.microsoft.com/office/drawing/2014/main" xmlns="" id="{EC5D2707-96D6-4072-AEF0-E7D55F880DE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8" name="AutoShape 292" descr="mail?cmd=cookie">
          <a:extLst>
            <a:ext uri="{FF2B5EF4-FFF2-40B4-BE49-F238E27FC236}">
              <a16:creationId xmlns:a16="http://schemas.microsoft.com/office/drawing/2014/main" xmlns="" id="{C03442E6-995B-4804-AC58-E607F0DA0C99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9" name="AutoShape 292" descr="mail?cmd=cookie">
          <a:extLst>
            <a:ext uri="{FF2B5EF4-FFF2-40B4-BE49-F238E27FC236}">
              <a16:creationId xmlns:a16="http://schemas.microsoft.com/office/drawing/2014/main" xmlns="" id="{93ED3466-8947-44C3-9691-570F775BA51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0" name="AutoShape 292" descr="mail?cmd=cookie">
          <a:extLst>
            <a:ext uri="{FF2B5EF4-FFF2-40B4-BE49-F238E27FC236}">
              <a16:creationId xmlns:a16="http://schemas.microsoft.com/office/drawing/2014/main" xmlns="" id="{557A619A-D405-4033-A6A6-EF21CE12AF0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1" name="AutoShape 292" descr="mail?cmd=cookie">
          <a:extLst>
            <a:ext uri="{FF2B5EF4-FFF2-40B4-BE49-F238E27FC236}">
              <a16:creationId xmlns:a16="http://schemas.microsoft.com/office/drawing/2014/main" xmlns="" id="{63EAF94C-0ABD-4469-91DC-10A850C240FE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2" name="AutoShape 292" descr="mail?cmd=cookie">
          <a:extLst>
            <a:ext uri="{FF2B5EF4-FFF2-40B4-BE49-F238E27FC236}">
              <a16:creationId xmlns:a16="http://schemas.microsoft.com/office/drawing/2014/main" xmlns="" id="{AEBB8175-BBDC-4E5C-8576-04DF49C5061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3" name="AutoShape 292" descr="mail?cmd=cookie">
          <a:extLst>
            <a:ext uri="{FF2B5EF4-FFF2-40B4-BE49-F238E27FC236}">
              <a16:creationId xmlns:a16="http://schemas.microsoft.com/office/drawing/2014/main" xmlns="" id="{DF3A2015-9FC0-43BA-907E-3E5FAEB704D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14" name="AutoShape 292" descr="mail?cmd=cookie">
          <a:extLst>
            <a:ext uri="{FF2B5EF4-FFF2-40B4-BE49-F238E27FC236}">
              <a16:creationId xmlns:a16="http://schemas.microsoft.com/office/drawing/2014/main" xmlns="" id="{2181B95A-CEEC-4C41-B3CB-C9D39A6A27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15" name="AutoShape 292" descr="mail?cmd=cookie">
          <a:extLst>
            <a:ext uri="{FF2B5EF4-FFF2-40B4-BE49-F238E27FC236}">
              <a16:creationId xmlns:a16="http://schemas.microsoft.com/office/drawing/2014/main" xmlns="" id="{714BB8A0-71CD-4DB2-9EB4-2E282FF2EC18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6" name="AutoShape 292" descr="mail?cmd=cookie">
          <a:extLst>
            <a:ext uri="{FF2B5EF4-FFF2-40B4-BE49-F238E27FC236}">
              <a16:creationId xmlns:a16="http://schemas.microsoft.com/office/drawing/2014/main" xmlns="" id="{E1B8B8F7-53D8-4577-B925-EEBDADFCF5B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7" name="AutoShape 292" descr="mail?cmd=cookie">
          <a:extLst>
            <a:ext uri="{FF2B5EF4-FFF2-40B4-BE49-F238E27FC236}">
              <a16:creationId xmlns:a16="http://schemas.microsoft.com/office/drawing/2014/main" xmlns="" id="{4CB17635-199F-42B0-932A-DDCF2D81EE82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8" name="AutoShape 292" descr="mail?cmd=cookie">
          <a:extLst>
            <a:ext uri="{FF2B5EF4-FFF2-40B4-BE49-F238E27FC236}">
              <a16:creationId xmlns:a16="http://schemas.microsoft.com/office/drawing/2014/main" xmlns="" id="{B4D3D0AB-7691-4A6B-B579-AA7AAEB66A7A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19" name="AutoShape 292" descr="mail?cmd=cookie">
          <a:extLst>
            <a:ext uri="{FF2B5EF4-FFF2-40B4-BE49-F238E27FC236}">
              <a16:creationId xmlns:a16="http://schemas.microsoft.com/office/drawing/2014/main" xmlns="" id="{F5D58122-29BE-447A-BBED-C7149CE0489B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0" name="AutoShape 292" descr="mail?cmd=cookie">
          <a:extLst>
            <a:ext uri="{FF2B5EF4-FFF2-40B4-BE49-F238E27FC236}">
              <a16:creationId xmlns:a16="http://schemas.microsoft.com/office/drawing/2014/main" xmlns="" id="{29B17914-5812-4AFE-8689-270CFA0929A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1" name="AutoShape 292" descr="mail?cmd=cookie">
          <a:extLst>
            <a:ext uri="{FF2B5EF4-FFF2-40B4-BE49-F238E27FC236}">
              <a16:creationId xmlns:a16="http://schemas.microsoft.com/office/drawing/2014/main" xmlns="" id="{12094FAE-A52D-41AE-B3EB-DFC0AAEE68C4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2" name="AutoShape 292" descr="mail?cmd=cookie">
          <a:extLst>
            <a:ext uri="{FF2B5EF4-FFF2-40B4-BE49-F238E27FC236}">
              <a16:creationId xmlns:a16="http://schemas.microsoft.com/office/drawing/2014/main" xmlns="" id="{525ABEB6-B32F-45FB-91B4-E1FD7E9E1B0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3" name="AutoShape 292" descr="mail?cmd=cookie">
          <a:extLst>
            <a:ext uri="{FF2B5EF4-FFF2-40B4-BE49-F238E27FC236}">
              <a16:creationId xmlns:a16="http://schemas.microsoft.com/office/drawing/2014/main" xmlns="" id="{280672EC-75DE-4864-897A-C0EFA99E6766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24" name="AutoShape 292" descr="mail?cmd=cookie">
          <a:extLst>
            <a:ext uri="{FF2B5EF4-FFF2-40B4-BE49-F238E27FC236}">
              <a16:creationId xmlns:a16="http://schemas.microsoft.com/office/drawing/2014/main" xmlns="" id="{DC07486C-201C-466A-A42C-4F6F55C0AD61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25" name="AutoShape 292" descr="mail?cmd=cookie">
          <a:extLst>
            <a:ext uri="{FF2B5EF4-FFF2-40B4-BE49-F238E27FC236}">
              <a16:creationId xmlns:a16="http://schemas.microsoft.com/office/drawing/2014/main" xmlns="" id="{8A187068-FF94-4277-8A75-4097C0E86DFD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26" name="AutoShape 292" descr="mail?cmd=cookie">
          <a:extLst>
            <a:ext uri="{FF2B5EF4-FFF2-40B4-BE49-F238E27FC236}">
              <a16:creationId xmlns:a16="http://schemas.microsoft.com/office/drawing/2014/main" xmlns="" id="{76D222EB-62BC-432F-A7AA-D1251648429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733425"/>
    <xdr:sp macro="" textlink="">
      <xdr:nvSpPr>
        <xdr:cNvPr id="27" name="AutoShape 292" descr="mail?cmd=cookie">
          <a:extLst>
            <a:ext uri="{FF2B5EF4-FFF2-40B4-BE49-F238E27FC236}">
              <a16:creationId xmlns:a16="http://schemas.microsoft.com/office/drawing/2014/main" xmlns="" id="{3E068D3D-C20A-4847-9ED6-1E419376FD2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8" name="AutoShape 292" descr="mail?cmd=cookie">
          <a:extLst>
            <a:ext uri="{FF2B5EF4-FFF2-40B4-BE49-F238E27FC236}">
              <a16:creationId xmlns:a16="http://schemas.microsoft.com/office/drawing/2014/main" xmlns="" id="{A9B3822B-60D7-4699-9ED1-23A19DA6514C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70</xdr:row>
      <xdr:rowOff>0</xdr:rowOff>
    </xdr:from>
    <xdr:ext cx="9525" cy="971550"/>
    <xdr:sp macro="" textlink="">
      <xdr:nvSpPr>
        <xdr:cNvPr id="29" name="AutoShape 292" descr="mail?cmd=cookie">
          <a:extLst>
            <a:ext uri="{FF2B5EF4-FFF2-40B4-BE49-F238E27FC236}">
              <a16:creationId xmlns:a16="http://schemas.microsoft.com/office/drawing/2014/main" xmlns="" id="{2D877480-4501-44AF-8E7E-C5823DD6DB7F}"/>
            </a:ext>
          </a:extLst>
        </xdr:cNvPr>
        <xdr:cNvSpPr>
          <a:spLocks noChangeAspect="1" noChangeArrowheads="1"/>
        </xdr:cNvSpPr>
      </xdr:nvSpPr>
      <xdr:spPr bwMode="auto">
        <a:xfrm>
          <a:off x="0" y="23736300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0" name="AutoShape 292" descr="mail?cmd=cookie">
          <a:extLst>
            <a:ext uri="{FF2B5EF4-FFF2-40B4-BE49-F238E27FC236}">
              <a16:creationId xmlns:a16="http://schemas.microsoft.com/office/drawing/2014/main" xmlns="" id="{57BF6139-3D4C-42E4-AE51-71C820B85BF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1" name="AutoShape 292" descr="mail?cmd=cookie">
          <a:extLst>
            <a:ext uri="{FF2B5EF4-FFF2-40B4-BE49-F238E27FC236}">
              <a16:creationId xmlns:a16="http://schemas.microsoft.com/office/drawing/2014/main" xmlns="" id="{160A3C67-C06B-46CB-969B-57779FA3F2E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2" name="AutoShape 292" descr="mail?cmd=cookie">
          <a:extLst>
            <a:ext uri="{FF2B5EF4-FFF2-40B4-BE49-F238E27FC236}">
              <a16:creationId xmlns:a16="http://schemas.microsoft.com/office/drawing/2014/main" xmlns="" id="{960877DA-DDFB-4976-B9E0-BBEFFC967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3" name="AutoShape 292" descr="mail?cmd=cookie">
          <a:extLst>
            <a:ext uri="{FF2B5EF4-FFF2-40B4-BE49-F238E27FC236}">
              <a16:creationId xmlns:a16="http://schemas.microsoft.com/office/drawing/2014/main" xmlns="" id="{009E56FE-63AD-4EAE-8E33-359BFA559AD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34" name="AutoShape 292" descr="mail?cmd=cookie">
          <a:extLst>
            <a:ext uri="{FF2B5EF4-FFF2-40B4-BE49-F238E27FC236}">
              <a16:creationId xmlns:a16="http://schemas.microsoft.com/office/drawing/2014/main" xmlns="" id="{F3877482-3EED-4113-8DFF-144F00B60C57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35" name="AutoShape 292" descr="mail?cmd=cookie">
          <a:extLst>
            <a:ext uri="{FF2B5EF4-FFF2-40B4-BE49-F238E27FC236}">
              <a16:creationId xmlns:a16="http://schemas.microsoft.com/office/drawing/2014/main" xmlns="" id="{40427F53-648D-40BF-9AE7-2EF891C93E82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36" name="AutoShape 292" descr="mail?cmd=cookie">
          <a:extLst>
            <a:ext uri="{FF2B5EF4-FFF2-40B4-BE49-F238E27FC236}">
              <a16:creationId xmlns:a16="http://schemas.microsoft.com/office/drawing/2014/main" xmlns="" id="{E66C43F9-6391-4B60-9EF1-257660424B9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37" name="AutoShape 292" descr="mail?cmd=cookie">
          <a:extLst>
            <a:ext uri="{FF2B5EF4-FFF2-40B4-BE49-F238E27FC236}">
              <a16:creationId xmlns:a16="http://schemas.microsoft.com/office/drawing/2014/main" xmlns="" id="{942BEB20-746A-45A7-A41E-6265C556840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8" name="AutoShape 292" descr="mail?cmd=cookie">
          <a:extLst>
            <a:ext uri="{FF2B5EF4-FFF2-40B4-BE49-F238E27FC236}">
              <a16:creationId xmlns:a16="http://schemas.microsoft.com/office/drawing/2014/main" xmlns="" id="{16257D0A-10EF-4D33-9D41-8FF46613790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39" name="AutoShape 292" descr="mail?cmd=cookie">
          <a:extLst>
            <a:ext uri="{FF2B5EF4-FFF2-40B4-BE49-F238E27FC236}">
              <a16:creationId xmlns:a16="http://schemas.microsoft.com/office/drawing/2014/main" xmlns="" id="{D364FEF9-9D38-4352-83FB-ADA44DA9CBD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0" name="AutoShape 292" descr="mail?cmd=cookie">
          <a:extLst>
            <a:ext uri="{FF2B5EF4-FFF2-40B4-BE49-F238E27FC236}">
              <a16:creationId xmlns:a16="http://schemas.microsoft.com/office/drawing/2014/main" xmlns="" id="{A8D8912F-5A26-4B6F-BF33-CE559CA4B79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1" name="AutoShape 292" descr="mail?cmd=cookie">
          <a:extLst>
            <a:ext uri="{FF2B5EF4-FFF2-40B4-BE49-F238E27FC236}">
              <a16:creationId xmlns:a16="http://schemas.microsoft.com/office/drawing/2014/main" xmlns="" id="{D8B36936-8492-49CD-8E47-7BBB5AC25704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42" name="AutoShape 292" descr="mail?cmd=cookie">
          <a:extLst>
            <a:ext uri="{FF2B5EF4-FFF2-40B4-BE49-F238E27FC236}">
              <a16:creationId xmlns:a16="http://schemas.microsoft.com/office/drawing/2014/main" xmlns="" id="{B399F966-59F8-481D-9C52-D1F1E31FB23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43" name="AutoShape 292" descr="mail?cmd=cookie">
          <a:extLst>
            <a:ext uri="{FF2B5EF4-FFF2-40B4-BE49-F238E27FC236}">
              <a16:creationId xmlns:a16="http://schemas.microsoft.com/office/drawing/2014/main" xmlns="" id="{4B998A2F-C987-4D70-A546-B2CBD740ED33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4" name="AutoShape 292" descr="mail?cmd=cookie">
          <a:extLst>
            <a:ext uri="{FF2B5EF4-FFF2-40B4-BE49-F238E27FC236}">
              <a16:creationId xmlns:a16="http://schemas.microsoft.com/office/drawing/2014/main" xmlns="" id="{CE9E0484-4816-4F34-AB7B-22A77F4232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5" name="AutoShape 292" descr="mail?cmd=cookie">
          <a:extLst>
            <a:ext uri="{FF2B5EF4-FFF2-40B4-BE49-F238E27FC236}">
              <a16:creationId xmlns:a16="http://schemas.microsoft.com/office/drawing/2014/main" xmlns="" id="{21832B0F-52F4-40F8-8B27-9CF6B5BF222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6" name="AutoShape 292" descr="mail?cmd=cookie">
          <a:extLst>
            <a:ext uri="{FF2B5EF4-FFF2-40B4-BE49-F238E27FC236}">
              <a16:creationId xmlns:a16="http://schemas.microsoft.com/office/drawing/2014/main" xmlns="" id="{7DCA62BD-AFB9-487E-A5DB-36B8FEBE328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47" name="AutoShape 292" descr="mail?cmd=cookie">
          <a:extLst>
            <a:ext uri="{FF2B5EF4-FFF2-40B4-BE49-F238E27FC236}">
              <a16:creationId xmlns:a16="http://schemas.microsoft.com/office/drawing/2014/main" xmlns="" id="{F4EC5FB9-5815-42C4-80E2-436A2BC92DA1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48" name="AutoShape 292" descr="mail?cmd=cookie">
          <a:extLst>
            <a:ext uri="{FF2B5EF4-FFF2-40B4-BE49-F238E27FC236}">
              <a16:creationId xmlns:a16="http://schemas.microsoft.com/office/drawing/2014/main" xmlns="" id="{3BFA3D10-2B98-4E5B-8629-AA04E7EE8598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49" name="AutoShape 292" descr="mail?cmd=cookie">
          <a:extLst>
            <a:ext uri="{FF2B5EF4-FFF2-40B4-BE49-F238E27FC236}">
              <a16:creationId xmlns:a16="http://schemas.microsoft.com/office/drawing/2014/main" xmlns="" id="{8ABFE931-E806-401D-99D0-BD4DB68AEE56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50" name="AutoShape 292" descr="mail?cmd=cookie">
          <a:extLst>
            <a:ext uri="{FF2B5EF4-FFF2-40B4-BE49-F238E27FC236}">
              <a16:creationId xmlns:a16="http://schemas.microsoft.com/office/drawing/2014/main" xmlns="" id="{80D6A2FF-A71C-4AB4-AE40-687DCC1F897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51" name="AutoShape 292" descr="mail?cmd=cookie">
          <a:extLst>
            <a:ext uri="{FF2B5EF4-FFF2-40B4-BE49-F238E27FC236}">
              <a16:creationId xmlns:a16="http://schemas.microsoft.com/office/drawing/2014/main" xmlns="" id="{B26EFEC8-FE4B-4653-BC3A-0C70C4B9513D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52" name="AutoShape 292" descr="mail?cmd=cookie">
          <a:extLst>
            <a:ext uri="{FF2B5EF4-FFF2-40B4-BE49-F238E27FC236}">
              <a16:creationId xmlns:a16="http://schemas.microsoft.com/office/drawing/2014/main" xmlns="" id="{956FA632-BB4E-4EBD-B1E4-BC567724705F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53" name="AutoShape 292" descr="mail?cmd=cookie">
          <a:extLst>
            <a:ext uri="{FF2B5EF4-FFF2-40B4-BE49-F238E27FC236}">
              <a16:creationId xmlns:a16="http://schemas.microsoft.com/office/drawing/2014/main" xmlns="" id="{74CB4582-17D3-4219-A88D-F3BE8A1AF145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54" name="AutoShape 292" descr="mail?cmd=cookie">
          <a:extLst>
            <a:ext uri="{FF2B5EF4-FFF2-40B4-BE49-F238E27FC236}">
              <a16:creationId xmlns:a16="http://schemas.microsoft.com/office/drawing/2014/main" xmlns="" id="{E2800820-D634-462C-8ED5-17ED46F7BBBB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733425"/>
    <xdr:sp macro="" textlink="">
      <xdr:nvSpPr>
        <xdr:cNvPr id="55" name="AutoShape 292" descr="mail?cmd=cookie">
          <a:extLst>
            <a:ext uri="{FF2B5EF4-FFF2-40B4-BE49-F238E27FC236}">
              <a16:creationId xmlns:a16="http://schemas.microsoft.com/office/drawing/2014/main" xmlns="" id="{2901E7B6-7AB6-4407-8DE3-67F2E1B9363C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56" name="AutoShape 292" descr="mail?cmd=cookie">
          <a:extLst>
            <a:ext uri="{FF2B5EF4-FFF2-40B4-BE49-F238E27FC236}">
              <a16:creationId xmlns:a16="http://schemas.microsoft.com/office/drawing/2014/main" xmlns="" id="{16CF8054-9CDD-4278-A9B3-81B353DAAF5E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68</xdr:row>
      <xdr:rowOff>0</xdr:rowOff>
    </xdr:from>
    <xdr:ext cx="9525" cy="971550"/>
    <xdr:sp macro="" textlink="">
      <xdr:nvSpPr>
        <xdr:cNvPr id="57" name="AutoShape 292" descr="mail?cmd=cookie">
          <a:extLst>
            <a:ext uri="{FF2B5EF4-FFF2-40B4-BE49-F238E27FC236}">
              <a16:creationId xmlns:a16="http://schemas.microsoft.com/office/drawing/2014/main" xmlns="" id="{ED07A5B3-1328-4B2F-AA78-801BF0683289}"/>
            </a:ext>
          </a:extLst>
        </xdr:cNvPr>
        <xdr:cNvSpPr>
          <a:spLocks noChangeAspect="1" noChangeArrowheads="1"/>
        </xdr:cNvSpPr>
      </xdr:nvSpPr>
      <xdr:spPr bwMode="auto">
        <a:xfrm>
          <a:off x="0" y="14012333"/>
          <a:ext cx="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B1" workbookViewId="0">
      <selection activeCell="B1" sqref="B1:B2"/>
    </sheetView>
  </sheetViews>
  <sheetFormatPr defaultRowHeight="15"/>
  <cols>
    <col min="1" max="1" width="0.140625" customWidth="1"/>
    <col min="2" max="2" width="9" customWidth="1"/>
    <col min="3" max="3" width="9.140625" customWidth="1"/>
    <col min="4" max="4" width="24.5703125" customWidth="1"/>
    <col min="5" max="5" width="9" customWidth="1"/>
    <col min="6" max="6" width="15.42578125" customWidth="1"/>
    <col min="7" max="7" width="11.140625" customWidth="1"/>
    <col min="8" max="8" width="14.5703125" customWidth="1"/>
    <col min="9" max="9" width="14" customWidth="1"/>
    <col min="10" max="10" width="13.5703125" customWidth="1"/>
    <col min="11" max="11" width="14.5703125" customWidth="1"/>
    <col min="12" max="12" width="11.140625" customWidth="1"/>
    <col min="13" max="13" width="12.5703125" customWidth="1"/>
    <col min="14" max="14" width="13.5703125" customWidth="1"/>
    <col min="15" max="15" width="12.85546875" customWidth="1"/>
    <col min="16" max="16" width="13.140625" customWidth="1"/>
  </cols>
  <sheetData>
    <row r="1" spans="1:14">
      <c r="B1" s="132" t="s">
        <v>382</v>
      </c>
    </row>
    <row r="2" spans="1:14">
      <c r="B2" s="132" t="s">
        <v>381</v>
      </c>
    </row>
    <row r="3" spans="1:14">
      <c r="A3" s="133"/>
      <c r="B3" s="131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>
      <c r="A4" s="133"/>
      <c r="B4" s="143" t="s">
        <v>71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5.75" thickBot="1">
      <c r="A5" s="133"/>
      <c r="B5" s="144" t="s">
        <v>374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ht="25.5" thickTop="1" thickBot="1">
      <c r="A6" s="131"/>
      <c r="B6" s="134" t="s">
        <v>72</v>
      </c>
      <c r="C6" s="135" t="s">
        <v>73</v>
      </c>
      <c r="D6" s="135" t="s">
        <v>74</v>
      </c>
      <c r="E6" s="135" t="s">
        <v>75</v>
      </c>
      <c r="F6" s="135" t="s">
        <v>76</v>
      </c>
      <c r="G6" s="136" t="s">
        <v>77</v>
      </c>
      <c r="H6" s="136" t="s">
        <v>78</v>
      </c>
      <c r="I6" s="136" t="s">
        <v>79</v>
      </c>
      <c r="J6" s="136" t="s">
        <v>80</v>
      </c>
      <c r="K6" s="136" t="s">
        <v>81</v>
      </c>
      <c r="L6" s="136" t="s">
        <v>82</v>
      </c>
      <c r="M6" s="136" t="s">
        <v>83</v>
      </c>
      <c r="N6" s="137" t="s">
        <v>53</v>
      </c>
    </row>
    <row r="7" spans="1:14">
      <c r="A7" s="133"/>
      <c r="B7" s="45" t="s">
        <v>3</v>
      </c>
      <c r="C7" s="46" t="s">
        <v>22</v>
      </c>
      <c r="D7" s="46" t="s">
        <v>23</v>
      </c>
      <c r="E7" s="46">
        <v>2025</v>
      </c>
      <c r="F7" s="48" t="s">
        <v>59</v>
      </c>
      <c r="G7" s="49">
        <v>700000</v>
      </c>
      <c r="H7" s="49">
        <v>2393427000</v>
      </c>
      <c r="I7" s="49">
        <v>15294449000</v>
      </c>
      <c r="J7" s="49">
        <v>2508370000</v>
      </c>
      <c r="K7" s="49">
        <v>4350193000</v>
      </c>
      <c r="L7" s="49">
        <v>10000000</v>
      </c>
      <c r="M7" s="49">
        <v>700000000</v>
      </c>
      <c r="N7" s="50">
        <v>25257139000</v>
      </c>
    </row>
    <row r="8" spans="1:14">
      <c r="A8" s="133"/>
      <c r="B8" s="45" t="s">
        <v>3</v>
      </c>
      <c r="C8" s="46" t="s">
        <v>22</v>
      </c>
      <c r="D8" s="46" t="s">
        <v>23</v>
      </c>
      <c r="E8" s="46">
        <v>2025</v>
      </c>
      <c r="F8" s="48" t="s">
        <v>60</v>
      </c>
      <c r="G8" s="49">
        <v>700000</v>
      </c>
      <c r="H8" s="49">
        <v>2393427000</v>
      </c>
      <c r="I8" s="49">
        <v>15325013000</v>
      </c>
      <c r="J8" s="49">
        <v>2513474000</v>
      </c>
      <c r="K8" s="49">
        <v>4358693000</v>
      </c>
      <c r="L8" s="49">
        <v>10000000</v>
      </c>
      <c r="M8" s="49">
        <v>729400000</v>
      </c>
      <c r="N8" s="50">
        <v>25330707000</v>
      </c>
    </row>
    <row r="9" spans="1:14">
      <c r="A9" s="133"/>
      <c r="B9" s="45" t="s">
        <v>3</v>
      </c>
      <c r="C9" s="46" t="s">
        <v>22</v>
      </c>
      <c r="D9" s="46" t="s">
        <v>23</v>
      </c>
      <c r="E9" s="46">
        <v>2025</v>
      </c>
      <c r="F9" s="48" t="s">
        <v>84</v>
      </c>
      <c r="G9" s="49">
        <v>122000</v>
      </c>
      <c r="H9" s="49">
        <v>420657488</v>
      </c>
      <c r="I9" s="49">
        <v>10499172748</v>
      </c>
      <c r="J9" s="49">
        <v>1713503844</v>
      </c>
      <c r="K9" s="49">
        <v>2072362627</v>
      </c>
      <c r="L9" s="49">
        <v>5631795</v>
      </c>
      <c r="M9" s="49">
        <v>499124730</v>
      </c>
      <c r="N9" s="50">
        <f>G9+H9+I9+J9+K9+L9+M9</f>
        <v>15210575232</v>
      </c>
    </row>
    <row r="10" spans="1:14">
      <c r="A10" s="133"/>
      <c r="B10" s="45" t="s">
        <v>3</v>
      </c>
      <c r="C10" s="46" t="s">
        <v>22</v>
      </c>
      <c r="D10" s="46" t="s">
        <v>23</v>
      </c>
      <c r="E10" s="46">
        <v>2025</v>
      </c>
      <c r="F10" s="48" t="s">
        <v>62</v>
      </c>
      <c r="G10" s="49">
        <v>0</v>
      </c>
      <c r="H10" s="49">
        <v>247844562</v>
      </c>
      <c r="I10" s="49">
        <v>0</v>
      </c>
      <c r="J10" s="49">
        <v>0</v>
      </c>
      <c r="K10" s="49">
        <v>539849429</v>
      </c>
      <c r="L10" s="49"/>
      <c r="M10" s="49"/>
      <c r="N10" s="50">
        <f>H10+K10</f>
        <v>787693991</v>
      </c>
    </row>
    <row r="11" spans="1:14">
      <c r="A11" s="133"/>
      <c r="B11" s="45" t="s">
        <v>3</v>
      </c>
      <c r="C11" s="46"/>
      <c r="D11" s="46" t="s">
        <v>67</v>
      </c>
      <c r="E11" s="46">
        <v>2025</v>
      </c>
      <c r="F11" s="48"/>
      <c r="G11" s="49">
        <f>G8-G9</f>
        <v>578000</v>
      </c>
      <c r="H11" s="49">
        <f>H8-H9</f>
        <v>1972769512</v>
      </c>
      <c r="I11" s="49">
        <f>I8-I9</f>
        <v>4825840252</v>
      </c>
      <c r="J11" s="49">
        <f>J8-J9</f>
        <v>799970156</v>
      </c>
      <c r="K11" s="49">
        <f>K8-K9</f>
        <v>2286330373</v>
      </c>
      <c r="L11" s="49">
        <v>4368205</v>
      </c>
      <c r="M11" s="49">
        <v>230275270</v>
      </c>
      <c r="N11" s="50">
        <f>G11+H11+I11+J11+K11+L11+M11</f>
        <v>10120131768</v>
      </c>
    </row>
    <row r="12" spans="1:14">
      <c r="A12" s="133"/>
      <c r="B12" s="45" t="s">
        <v>3</v>
      </c>
      <c r="C12" s="46"/>
      <c r="D12" s="46" t="s">
        <v>68</v>
      </c>
      <c r="E12" s="46">
        <v>2025</v>
      </c>
      <c r="F12" s="48"/>
      <c r="G12" s="118">
        <f>G9/G8*100</f>
        <v>17.428571428571431</v>
      </c>
      <c r="H12" s="118">
        <f>H9/H8*100</f>
        <v>17.575530316988988</v>
      </c>
      <c r="I12" s="118">
        <f>I9/I8*100</f>
        <v>68.510041381367841</v>
      </c>
      <c r="J12" s="118">
        <f>J9/J8*100</f>
        <v>68.172730014314851</v>
      </c>
      <c r="K12" s="118">
        <f>K9/K8*100</f>
        <v>47.545505659609425</v>
      </c>
      <c r="L12" s="118">
        <v>56</v>
      </c>
      <c r="M12" s="118">
        <v>68</v>
      </c>
      <c r="N12" s="119">
        <v>60</v>
      </c>
    </row>
    <row r="13" spans="1:14">
      <c r="A13" s="133"/>
      <c r="B13" s="45" t="s">
        <v>3</v>
      </c>
      <c r="C13" s="46"/>
      <c r="D13" s="46" t="s">
        <v>85</v>
      </c>
      <c r="E13" s="46">
        <v>2025</v>
      </c>
      <c r="F13" s="48" t="s">
        <v>84</v>
      </c>
      <c r="G13" s="49">
        <v>0</v>
      </c>
      <c r="H13" s="49">
        <v>26244000</v>
      </c>
      <c r="I13" s="49">
        <v>0</v>
      </c>
      <c r="J13" s="49">
        <v>0</v>
      </c>
      <c r="K13" s="49">
        <v>12357076</v>
      </c>
      <c r="L13" s="49">
        <v>0</v>
      </c>
      <c r="M13" s="49">
        <v>0</v>
      </c>
      <c r="N13" s="50">
        <v>38601076</v>
      </c>
    </row>
    <row r="14" spans="1:14">
      <c r="A14" s="133"/>
      <c r="B14" s="45" t="s">
        <v>3</v>
      </c>
      <c r="C14" s="46"/>
      <c r="D14" s="46" t="s">
        <v>86</v>
      </c>
      <c r="E14" s="46">
        <v>2025</v>
      </c>
      <c r="F14" s="48" t="s">
        <v>59</v>
      </c>
      <c r="G14" s="49">
        <v>12432</v>
      </c>
      <c r="H14" s="49"/>
      <c r="I14" s="49"/>
      <c r="J14" s="49"/>
      <c r="K14" s="49"/>
      <c r="L14" s="49"/>
      <c r="M14" s="49"/>
      <c r="N14" s="50">
        <v>0</v>
      </c>
    </row>
    <row r="15" spans="1:14">
      <c r="A15" s="133"/>
      <c r="B15" s="45" t="s">
        <v>3</v>
      </c>
      <c r="C15" s="46"/>
      <c r="D15" s="46" t="s">
        <v>86</v>
      </c>
      <c r="E15" s="46">
        <v>2025</v>
      </c>
      <c r="F15" s="48" t="s">
        <v>60</v>
      </c>
      <c r="G15" s="49">
        <v>12432</v>
      </c>
      <c r="H15" s="49"/>
      <c r="I15" s="49"/>
      <c r="J15" s="49"/>
      <c r="K15" s="49"/>
      <c r="L15" s="49"/>
      <c r="M15" s="49"/>
      <c r="N15" s="50">
        <v>0</v>
      </c>
    </row>
    <row r="16" spans="1:14">
      <c r="A16" s="133"/>
      <c r="B16" s="45" t="s">
        <v>3</v>
      </c>
      <c r="C16" s="46"/>
      <c r="D16" s="46" t="s">
        <v>86</v>
      </c>
      <c r="E16" s="46">
        <v>2025</v>
      </c>
      <c r="F16" s="48" t="s">
        <v>87</v>
      </c>
      <c r="G16" s="138"/>
      <c r="H16" s="49"/>
      <c r="I16" s="49"/>
      <c r="J16" s="49"/>
      <c r="K16" s="49"/>
      <c r="L16" s="49"/>
      <c r="M16" s="49"/>
      <c r="N16" s="50">
        <v>0</v>
      </c>
    </row>
    <row r="17" spans="1:14">
      <c r="A17" s="133"/>
      <c r="B17" s="68"/>
      <c r="C17" s="68"/>
      <c r="D17" s="68"/>
      <c r="E17" s="68"/>
      <c r="F17" s="69"/>
      <c r="G17" s="139"/>
      <c r="H17" s="29"/>
      <c r="I17" s="29"/>
      <c r="J17" s="29"/>
      <c r="K17" s="29"/>
      <c r="L17" s="29"/>
      <c r="M17" s="29"/>
      <c r="N17" s="29"/>
    </row>
    <row r="18" spans="1:14">
      <c r="A18" s="133"/>
      <c r="B18" s="68"/>
      <c r="C18" s="68"/>
      <c r="D18" s="68"/>
      <c r="E18" s="68"/>
      <c r="F18" s="69"/>
      <c r="G18" s="139"/>
      <c r="H18" s="29"/>
      <c r="I18" s="29"/>
      <c r="J18" s="29"/>
      <c r="K18" s="29"/>
      <c r="L18" s="29"/>
      <c r="M18" s="29"/>
      <c r="N18" s="29"/>
    </row>
    <row r="19" spans="1:14">
      <c r="A19" s="142"/>
      <c r="B19" s="142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4">
      <c r="A20" s="133"/>
      <c r="B20" s="145" t="s">
        <v>70</v>
      </c>
      <c r="C20" s="145"/>
      <c r="D20" s="145"/>
      <c r="E20" s="140" t="s">
        <v>45</v>
      </c>
      <c r="F20" s="146"/>
      <c r="G20" s="146"/>
      <c r="I20" s="145" t="s">
        <v>44</v>
      </c>
      <c r="J20" s="145"/>
      <c r="K20" s="145"/>
      <c r="L20" s="140" t="s">
        <v>45</v>
      </c>
      <c r="M20" s="146"/>
      <c r="N20" s="146"/>
    </row>
    <row r="21" spans="1:14">
      <c r="A21" s="133"/>
      <c r="B21" s="145"/>
      <c r="C21" s="145"/>
      <c r="D21" s="145"/>
      <c r="E21" s="140" t="s">
        <v>46</v>
      </c>
      <c r="F21" s="146"/>
      <c r="G21" s="146"/>
      <c r="I21" s="145"/>
      <c r="J21" s="145"/>
      <c r="K21" s="145"/>
      <c r="L21" s="140" t="s">
        <v>46</v>
      </c>
      <c r="M21" s="146"/>
      <c r="N21" s="146"/>
    </row>
    <row r="22" spans="1:14">
      <c r="A22" s="133"/>
      <c r="B22" s="145"/>
      <c r="C22" s="145"/>
      <c r="D22" s="145"/>
      <c r="E22" s="140" t="s">
        <v>47</v>
      </c>
      <c r="F22" s="146"/>
      <c r="G22" s="146"/>
      <c r="I22" s="145"/>
      <c r="J22" s="145"/>
      <c r="K22" s="145"/>
      <c r="L22" s="140" t="s">
        <v>47</v>
      </c>
      <c r="M22" s="146"/>
      <c r="N22" s="146"/>
    </row>
    <row r="23" spans="1:14">
      <c r="A23" s="133"/>
      <c r="B23" s="142"/>
      <c r="C23" s="142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</row>
  </sheetData>
  <mergeCells count="12">
    <mergeCell ref="B23:C23"/>
    <mergeCell ref="B4:N4"/>
    <mergeCell ref="B5:N5"/>
    <mergeCell ref="A19:B19"/>
    <mergeCell ref="B20:D22"/>
    <mergeCell ref="F20:G20"/>
    <mergeCell ref="I20:K22"/>
    <mergeCell ref="M20:N20"/>
    <mergeCell ref="F21:G21"/>
    <mergeCell ref="M21:N21"/>
    <mergeCell ref="F22:G22"/>
    <mergeCell ref="M22:N22"/>
  </mergeCells>
  <pageMargins left="0.24" right="0.17" top="0.16" bottom="0.2" header="0.17" footer="0.21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workbookViewId="0">
      <pane xSplit="5" ySplit="14" topLeftCell="F15" activePane="bottomRight" state="frozen"/>
      <selection pane="topRight" activeCell="F1" sqref="F1"/>
      <selection pane="bottomLeft" activeCell="A13" sqref="A13"/>
      <selection pane="bottomRight" sqref="A1:A2"/>
    </sheetView>
  </sheetViews>
  <sheetFormatPr defaultRowHeight="15"/>
  <cols>
    <col min="1" max="1" width="3.5703125" customWidth="1"/>
    <col min="2" max="2" width="14.7109375" customWidth="1"/>
    <col min="3" max="3" width="51.7109375" customWidth="1"/>
    <col min="4" max="4" width="14.28515625" customWidth="1"/>
    <col min="6" max="6" width="12.28515625" customWidth="1"/>
    <col min="7" max="7" width="7.7109375" customWidth="1"/>
    <col min="8" max="8" width="11.85546875" customWidth="1"/>
    <col min="9" max="9" width="7.7109375" customWidth="1"/>
    <col min="10" max="10" width="12.140625" customWidth="1"/>
    <col min="11" max="11" width="13.42578125" customWidth="1"/>
    <col min="12" max="12" width="7.7109375" customWidth="1"/>
    <col min="13" max="13" width="12" customWidth="1"/>
    <col min="14" max="14" width="7.7109375" customWidth="1"/>
  </cols>
  <sheetData>
    <row r="1" spans="1:14">
      <c r="A1" s="132" t="s">
        <v>382</v>
      </c>
      <c r="B1" s="31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>
      <c r="A2" s="132" t="s">
        <v>381</v>
      </c>
      <c r="B2" s="3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30"/>
      <c r="B4" s="155" t="s">
        <v>88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>
      <c r="A5" s="30"/>
      <c r="B5" s="156" t="s">
        <v>374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>
      <c r="A6" s="30"/>
      <c r="B6" s="157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ht="15.75" thickBot="1">
      <c r="A7" s="158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6.5" thickTop="1" thickBot="1">
      <c r="A8" s="158"/>
      <c r="B8" s="159" t="s">
        <v>89</v>
      </c>
      <c r="C8" s="160" t="s">
        <v>1</v>
      </c>
      <c r="D8" s="160"/>
      <c r="E8" s="160"/>
      <c r="F8" s="161" t="s">
        <v>2</v>
      </c>
      <c r="G8" s="161"/>
      <c r="H8" s="162" t="s">
        <v>3</v>
      </c>
      <c r="I8" s="162"/>
      <c r="J8" s="162"/>
      <c r="K8" s="162"/>
      <c r="L8" s="162"/>
      <c r="M8" s="162"/>
      <c r="N8" s="162"/>
    </row>
    <row r="9" spans="1:14" ht="15.75" thickTop="1">
      <c r="A9" s="30"/>
      <c r="B9" s="159"/>
      <c r="C9" s="160"/>
      <c r="D9" s="160"/>
      <c r="E9" s="160"/>
      <c r="F9" s="161"/>
      <c r="G9" s="161"/>
      <c r="H9" s="162"/>
      <c r="I9" s="162"/>
      <c r="J9" s="162"/>
      <c r="K9" s="162"/>
      <c r="L9" s="162"/>
      <c r="M9" s="162"/>
      <c r="N9" s="162"/>
    </row>
    <row r="10" spans="1:14">
      <c r="A10" s="30"/>
      <c r="B10" s="52" t="s">
        <v>90</v>
      </c>
      <c r="C10" s="147" t="s">
        <v>23</v>
      </c>
      <c r="D10" s="147"/>
      <c r="E10" s="147"/>
      <c r="F10" s="148" t="s">
        <v>91</v>
      </c>
      <c r="G10" s="148"/>
      <c r="H10" s="149" t="s">
        <v>22</v>
      </c>
      <c r="I10" s="149"/>
      <c r="J10" s="149"/>
      <c r="K10" s="149"/>
      <c r="L10" s="149"/>
      <c r="M10" s="149"/>
      <c r="N10" s="149"/>
    </row>
    <row r="11" spans="1:14" ht="15.75" thickBot="1">
      <c r="A11" s="30"/>
      <c r="B11" s="150" t="s">
        <v>4</v>
      </c>
      <c r="C11" s="150"/>
      <c r="D11" s="151" t="s">
        <v>92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21" customHeight="1" thickTop="1" thickBot="1">
      <c r="A12" s="30"/>
      <c r="B12" s="150"/>
      <c r="C12" s="150"/>
      <c r="D12" s="53" t="s">
        <v>93</v>
      </c>
      <c r="E12" s="54">
        <v>2024</v>
      </c>
      <c r="F12" s="152" t="s">
        <v>5</v>
      </c>
      <c r="G12" s="152"/>
      <c r="H12" s="152" t="s">
        <v>5</v>
      </c>
      <c r="I12" s="152"/>
      <c r="J12" s="37" t="s">
        <v>5</v>
      </c>
      <c r="K12" s="152" t="s">
        <v>5</v>
      </c>
      <c r="L12" s="152"/>
      <c r="M12" s="153" t="s">
        <v>94</v>
      </c>
      <c r="N12" s="154" t="s">
        <v>6</v>
      </c>
    </row>
    <row r="13" spans="1:14" ht="46.5" thickTop="1" thickBot="1">
      <c r="A13" s="30"/>
      <c r="B13" s="150"/>
      <c r="C13" s="150"/>
      <c r="D13" s="3" t="s">
        <v>95</v>
      </c>
      <c r="E13" s="4" t="s">
        <v>7</v>
      </c>
      <c r="F13" s="5" t="s">
        <v>336</v>
      </c>
      <c r="G13" s="6" t="s">
        <v>7</v>
      </c>
      <c r="H13" s="5" t="s">
        <v>337</v>
      </c>
      <c r="I13" s="6" t="s">
        <v>7</v>
      </c>
      <c r="J13" s="7" t="s">
        <v>96</v>
      </c>
      <c r="K13" s="5" t="s">
        <v>8</v>
      </c>
      <c r="L13" s="6" t="s">
        <v>7</v>
      </c>
      <c r="M13" s="153"/>
      <c r="N13" s="154"/>
    </row>
    <row r="14" spans="1:14" ht="16.5" thickTop="1" thickBot="1">
      <c r="A14" s="30"/>
      <c r="B14" s="150"/>
      <c r="C14" s="150"/>
      <c r="D14" s="8" t="s">
        <v>9</v>
      </c>
      <c r="E14" s="8" t="s">
        <v>10</v>
      </c>
      <c r="F14" s="8" t="s">
        <v>11</v>
      </c>
      <c r="G14" s="8" t="s">
        <v>12</v>
      </c>
      <c r="H14" s="8" t="s">
        <v>13</v>
      </c>
      <c r="I14" s="8" t="s">
        <v>14</v>
      </c>
      <c r="J14" s="8" t="s">
        <v>15</v>
      </c>
      <c r="K14" s="8" t="s">
        <v>16</v>
      </c>
      <c r="L14" s="8" t="s">
        <v>17</v>
      </c>
      <c r="M14" s="8" t="s">
        <v>18</v>
      </c>
      <c r="N14" s="9" t="s">
        <v>19</v>
      </c>
    </row>
    <row r="15" spans="1:14" ht="15" customHeight="1" thickTop="1">
      <c r="A15" s="30"/>
      <c r="B15" s="163" t="s">
        <v>24</v>
      </c>
      <c r="C15" s="163"/>
      <c r="D15" s="10"/>
      <c r="E15" s="11"/>
      <c r="F15" s="10"/>
      <c r="G15" s="11"/>
      <c r="H15" s="10"/>
      <c r="I15" s="11"/>
      <c r="J15" s="12"/>
      <c r="K15" s="10"/>
      <c r="L15" s="11"/>
      <c r="M15" s="10"/>
      <c r="N15" s="13"/>
    </row>
    <row r="16" spans="1:14" ht="15" customHeight="1">
      <c r="A16" s="30"/>
      <c r="B16" s="55" t="s">
        <v>20</v>
      </c>
      <c r="C16" s="14" t="s">
        <v>21</v>
      </c>
      <c r="D16" s="10"/>
      <c r="E16" s="11"/>
      <c r="F16" s="10"/>
      <c r="G16" s="11"/>
      <c r="H16" s="10"/>
      <c r="I16" s="11"/>
      <c r="J16" s="15"/>
      <c r="K16" s="10"/>
      <c r="L16" s="11"/>
      <c r="M16" s="10"/>
      <c r="N16" s="13"/>
    </row>
    <row r="17" spans="1:14" ht="15" customHeight="1">
      <c r="A17" s="30"/>
      <c r="B17" s="39" t="s">
        <v>26</v>
      </c>
      <c r="C17" s="56" t="s">
        <v>27</v>
      </c>
      <c r="D17" s="16">
        <v>14740268846.280001</v>
      </c>
      <c r="E17" s="17">
        <v>32.9</v>
      </c>
      <c r="F17" s="17">
        <v>15294449000</v>
      </c>
      <c r="G17" s="17">
        <v>32.9</v>
      </c>
      <c r="H17" s="105">
        <v>15325013000</v>
      </c>
      <c r="I17" s="17">
        <v>32.9</v>
      </c>
      <c r="J17" s="17">
        <f>H17-F17</f>
        <v>30564000</v>
      </c>
      <c r="K17" s="106">
        <v>10499172748</v>
      </c>
      <c r="L17" s="17">
        <v>32.9</v>
      </c>
      <c r="M17" s="17">
        <f>H17-K17</f>
        <v>4825840252</v>
      </c>
      <c r="N17" s="18">
        <f>K17/H17*100</f>
        <v>68.510041381367841</v>
      </c>
    </row>
    <row r="18" spans="1:14" ht="15" customHeight="1">
      <c r="A18" s="30"/>
      <c r="B18" s="39" t="s">
        <v>28</v>
      </c>
      <c r="C18" s="56" t="s">
        <v>29</v>
      </c>
      <c r="D18" s="16">
        <v>2385384469</v>
      </c>
      <c r="E18" s="17">
        <v>33.799999999999997</v>
      </c>
      <c r="F18" s="17">
        <v>2508370000</v>
      </c>
      <c r="G18" s="17">
        <v>33.799999999999997</v>
      </c>
      <c r="H18" s="105">
        <v>2513474000</v>
      </c>
      <c r="I18" s="17">
        <v>33.799999999999997</v>
      </c>
      <c r="J18" s="17">
        <f t="shared" ref="J18:J23" si="0">H18-F18</f>
        <v>5104000</v>
      </c>
      <c r="K18" s="106">
        <v>1713503844</v>
      </c>
      <c r="L18" s="17">
        <v>33.799999999999997</v>
      </c>
      <c r="M18" s="17">
        <f t="shared" ref="M18:M29" si="1">H18-K18</f>
        <v>799970156</v>
      </c>
      <c r="N18" s="18">
        <f t="shared" ref="N18:N32" si="2">K18/H18*100</f>
        <v>68.172730014314851</v>
      </c>
    </row>
    <row r="19" spans="1:14" ht="15" customHeight="1">
      <c r="A19" s="30"/>
      <c r="B19" s="39" t="s">
        <v>30</v>
      </c>
      <c r="C19" s="56" t="s">
        <v>31</v>
      </c>
      <c r="D19" s="16">
        <v>4598913661.79</v>
      </c>
      <c r="E19" s="17">
        <v>19.5</v>
      </c>
      <c r="F19" s="17">
        <v>4350193000</v>
      </c>
      <c r="G19" s="17">
        <v>19.5</v>
      </c>
      <c r="H19" s="105">
        <v>4358693000</v>
      </c>
      <c r="I19" s="17">
        <v>19.5</v>
      </c>
      <c r="J19" s="17">
        <f t="shared" si="0"/>
        <v>8500000</v>
      </c>
      <c r="K19" s="106">
        <v>2072362627</v>
      </c>
      <c r="L19" s="17">
        <v>19.5</v>
      </c>
      <c r="M19" s="17">
        <f t="shared" si="1"/>
        <v>2286330373</v>
      </c>
      <c r="N19" s="18">
        <f t="shared" si="2"/>
        <v>47.545505659609425</v>
      </c>
    </row>
    <row r="20" spans="1:14" ht="15" customHeight="1">
      <c r="A20" s="30"/>
      <c r="B20" s="39" t="s">
        <v>32</v>
      </c>
      <c r="C20" s="56" t="s">
        <v>33</v>
      </c>
      <c r="D20" s="16">
        <v>0</v>
      </c>
      <c r="E20" s="17">
        <v>0</v>
      </c>
      <c r="F20" s="17">
        <v>0</v>
      </c>
      <c r="G20" s="17">
        <v>0</v>
      </c>
      <c r="H20" s="105"/>
      <c r="I20" s="17">
        <v>0</v>
      </c>
      <c r="J20" s="17">
        <f t="shared" si="0"/>
        <v>0</v>
      </c>
      <c r="K20" s="106"/>
      <c r="L20" s="17">
        <v>0</v>
      </c>
      <c r="M20" s="17">
        <f t="shared" si="1"/>
        <v>0</v>
      </c>
      <c r="N20" s="18"/>
    </row>
    <row r="21" spans="1:14" ht="15" customHeight="1">
      <c r="A21" s="30"/>
      <c r="B21" s="39" t="s">
        <v>34</v>
      </c>
      <c r="C21" s="56" t="s">
        <v>35</v>
      </c>
      <c r="D21" s="16">
        <v>0</v>
      </c>
      <c r="E21" s="17">
        <v>0</v>
      </c>
      <c r="F21" s="17">
        <v>0</v>
      </c>
      <c r="G21" s="17">
        <v>0</v>
      </c>
      <c r="H21" s="105"/>
      <c r="I21" s="17">
        <v>0</v>
      </c>
      <c r="J21" s="17">
        <f t="shared" si="0"/>
        <v>0</v>
      </c>
      <c r="K21" s="106"/>
      <c r="L21" s="17">
        <v>0</v>
      </c>
      <c r="M21" s="17">
        <f t="shared" si="1"/>
        <v>0</v>
      </c>
      <c r="N21" s="18"/>
    </row>
    <row r="22" spans="1:14" ht="15" customHeight="1">
      <c r="A22" s="30"/>
      <c r="B22" s="39" t="s">
        <v>36</v>
      </c>
      <c r="C22" s="56" t="s">
        <v>37</v>
      </c>
      <c r="D22" s="16">
        <v>7957018</v>
      </c>
      <c r="E22" s="17">
        <v>41</v>
      </c>
      <c r="F22" s="17">
        <v>10000000</v>
      </c>
      <c r="G22" s="17">
        <v>41</v>
      </c>
      <c r="H22" s="105">
        <v>10000000</v>
      </c>
      <c r="I22" s="17">
        <v>41</v>
      </c>
      <c r="J22" s="17">
        <f t="shared" si="0"/>
        <v>0</v>
      </c>
      <c r="K22" s="106">
        <v>5631795</v>
      </c>
      <c r="L22" s="17">
        <v>41</v>
      </c>
      <c r="M22" s="17">
        <f t="shared" si="1"/>
        <v>4368205</v>
      </c>
      <c r="N22" s="18">
        <f t="shared" si="2"/>
        <v>56.317950000000003</v>
      </c>
    </row>
    <row r="23" spans="1:14" ht="15" customHeight="1">
      <c r="A23" s="30"/>
      <c r="B23" s="39" t="s">
        <v>38</v>
      </c>
      <c r="C23" s="56" t="s">
        <v>39</v>
      </c>
      <c r="D23" s="16">
        <v>793755977.00999999</v>
      </c>
      <c r="E23" s="17">
        <v>34.299999999999997</v>
      </c>
      <c r="F23" s="17">
        <v>700000000</v>
      </c>
      <c r="G23" s="17">
        <v>34.299999999999997</v>
      </c>
      <c r="H23" s="105">
        <v>729400000</v>
      </c>
      <c r="I23" s="17">
        <v>34.299999999999997</v>
      </c>
      <c r="J23" s="17">
        <f t="shared" si="0"/>
        <v>29400000</v>
      </c>
      <c r="K23" s="106">
        <v>499124730</v>
      </c>
      <c r="L23" s="17">
        <v>34.299999999999997</v>
      </c>
      <c r="M23" s="17">
        <f t="shared" si="1"/>
        <v>230275270</v>
      </c>
      <c r="N23" s="18">
        <f t="shared" si="2"/>
        <v>68.429494104743625</v>
      </c>
    </row>
    <row r="24" spans="1:14" ht="15" customHeight="1">
      <c r="A24" s="30"/>
      <c r="B24" s="57"/>
      <c r="C24" s="58" t="s">
        <v>97</v>
      </c>
      <c r="D24" s="19">
        <v>22526279972.080002</v>
      </c>
      <c r="E24" s="20">
        <v>30.5</v>
      </c>
      <c r="F24" s="20">
        <v>22863012000</v>
      </c>
      <c r="G24" s="20">
        <v>30.5</v>
      </c>
      <c r="H24" s="20">
        <f>SUM(H17:H23)</f>
        <v>22936580000</v>
      </c>
      <c r="I24" s="20">
        <v>30.5</v>
      </c>
      <c r="J24" s="20">
        <f>SUM(J17:J23)</f>
        <v>73568000</v>
      </c>
      <c r="K24" s="19">
        <f>SUM(K17:K23)</f>
        <v>14789795744</v>
      </c>
      <c r="L24" s="20">
        <v>30.5</v>
      </c>
      <c r="M24" s="20">
        <f>SUM(M17:M23)</f>
        <v>8146784256</v>
      </c>
      <c r="N24" s="1">
        <f t="shared" si="2"/>
        <v>64.481259821647342</v>
      </c>
    </row>
    <row r="25" spans="1:14" ht="15" customHeight="1">
      <c r="A25" s="30"/>
      <c r="B25" s="39" t="s">
        <v>40</v>
      </c>
      <c r="C25" s="56" t="s">
        <v>41</v>
      </c>
      <c r="D25" s="16">
        <v>7242000</v>
      </c>
      <c r="E25" s="17">
        <v>0</v>
      </c>
      <c r="F25" s="17">
        <v>700000</v>
      </c>
      <c r="G25" s="17">
        <v>0</v>
      </c>
      <c r="H25" s="105">
        <v>700000</v>
      </c>
      <c r="I25" s="17">
        <v>0</v>
      </c>
      <c r="J25" s="17">
        <v>4000000</v>
      </c>
      <c r="K25" s="106">
        <v>122000</v>
      </c>
      <c r="L25" s="17">
        <v>0</v>
      </c>
      <c r="M25" s="17">
        <f t="shared" si="1"/>
        <v>578000</v>
      </c>
      <c r="N25" s="18">
        <f t="shared" si="2"/>
        <v>17.428571428571431</v>
      </c>
    </row>
    <row r="26" spans="1:14" ht="15" customHeight="1">
      <c r="A26" s="30"/>
      <c r="B26" s="39" t="s">
        <v>42</v>
      </c>
      <c r="C26" s="56" t="s">
        <v>43</v>
      </c>
      <c r="D26" s="16">
        <v>729699242</v>
      </c>
      <c r="E26" s="17">
        <v>12.3</v>
      </c>
      <c r="F26" s="17">
        <v>693427000</v>
      </c>
      <c r="G26" s="17">
        <v>12.3</v>
      </c>
      <c r="H26" s="105">
        <v>693427000</v>
      </c>
      <c r="I26" s="17">
        <v>12.3</v>
      </c>
      <c r="J26" s="17">
        <v>-4000000</v>
      </c>
      <c r="K26" s="106">
        <v>362550468</v>
      </c>
      <c r="L26" s="17">
        <v>12.3</v>
      </c>
      <c r="M26" s="17">
        <f t="shared" si="1"/>
        <v>330876532</v>
      </c>
      <c r="N26" s="18">
        <f t="shared" si="2"/>
        <v>52.283869534933025</v>
      </c>
    </row>
    <row r="27" spans="1:14" ht="15" customHeight="1">
      <c r="A27" s="30"/>
      <c r="B27" s="57"/>
      <c r="C27" s="58" t="s">
        <v>98</v>
      </c>
      <c r="D27" s="19">
        <v>736941242</v>
      </c>
      <c r="E27" s="20">
        <v>12.3</v>
      </c>
      <c r="F27" s="20">
        <v>694127000</v>
      </c>
      <c r="G27" s="20">
        <v>12.3</v>
      </c>
      <c r="H27" s="20">
        <f>SUM(H25:H26)</f>
        <v>694127000</v>
      </c>
      <c r="I27" s="20">
        <v>12.3</v>
      </c>
      <c r="J27" s="20">
        <f>SUM(J25:J26)</f>
        <v>0</v>
      </c>
      <c r="K27" s="20">
        <f>SUM(K25:K26)</f>
        <v>362672468</v>
      </c>
      <c r="L27" s="20">
        <v>12.3</v>
      </c>
      <c r="M27" s="20">
        <f>SUM(M25:M26)</f>
        <v>331454532</v>
      </c>
      <c r="N27" s="1">
        <f t="shared" si="2"/>
        <v>52.248719326578566</v>
      </c>
    </row>
    <row r="28" spans="1:14" ht="15" customHeight="1">
      <c r="A28" s="30"/>
      <c r="B28" s="39" t="s">
        <v>40</v>
      </c>
      <c r="C28" s="56" t="s">
        <v>41</v>
      </c>
      <c r="D28" s="1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f t="shared" ref="J28:J29" si="3">H28-F28</f>
        <v>0</v>
      </c>
      <c r="K28" s="16"/>
      <c r="L28" s="17">
        <v>0</v>
      </c>
      <c r="M28" s="17">
        <f t="shared" si="1"/>
        <v>0</v>
      </c>
      <c r="N28" s="18"/>
    </row>
    <row r="29" spans="1:14" ht="15" customHeight="1">
      <c r="A29" s="30"/>
      <c r="B29" s="39" t="s">
        <v>42</v>
      </c>
      <c r="C29" s="56" t="s">
        <v>43</v>
      </c>
      <c r="D29" s="16">
        <v>117331485</v>
      </c>
      <c r="E29" s="17">
        <v>2.4</v>
      </c>
      <c r="F29" s="17">
        <v>1700000000</v>
      </c>
      <c r="G29" s="17">
        <v>2.4</v>
      </c>
      <c r="H29" s="105">
        <v>1700000000</v>
      </c>
      <c r="I29" s="17">
        <v>2.4</v>
      </c>
      <c r="J29" s="17">
        <f t="shared" si="3"/>
        <v>0</v>
      </c>
      <c r="K29" s="106">
        <v>58107020</v>
      </c>
      <c r="L29" s="17">
        <v>2.4</v>
      </c>
      <c r="M29" s="17">
        <f t="shared" si="1"/>
        <v>1641892980</v>
      </c>
      <c r="N29" s="18">
        <f t="shared" si="2"/>
        <v>3.4180599999999997</v>
      </c>
    </row>
    <row r="30" spans="1:14" ht="15" customHeight="1">
      <c r="A30" s="30"/>
      <c r="B30" s="57"/>
      <c r="C30" s="58" t="s">
        <v>99</v>
      </c>
      <c r="D30" s="19">
        <v>117331485</v>
      </c>
      <c r="E30" s="20">
        <v>2.4</v>
      </c>
      <c r="F30" s="20">
        <v>1700000000</v>
      </c>
      <c r="G30" s="20">
        <v>2.4</v>
      </c>
      <c r="H30" s="20">
        <f>SUM(H28:H29)</f>
        <v>1700000000</v>
      </c>
      <c r="I30" s="20">
        <v>2.4</v>
      </c>
      <c r="J30" s="20">
        <f>SUM(J28:J29)</f>
        <v>0</v>
      </c>
      <c r="K30" s="20">
        <f>SUM(K28:K29)</f>
        <v>58107020</v>
      </c>
      <c r="L30" s="20">
        <v>2.4</v>
      </c>
      <c r="M30" s="20">
        <f>SUM(M28:M29)</f>
        <v>1641892980</v>
      </c>
      <c r="N30" s="1">
        <f t="shared" si="2"/>
        <v>3.4180599999999997</v>
      </c>
    </row>
    <row r="31" spans="1:14" ht="15" customHeight="1">
      <c r="A31" s="30"/>
      <c r="B31" s="59"/>
      <c r="C31" s="60" t="s">
        <v>100</v>
      </c>
      <c r="D31" s="61">
        <v>854272727</v>
      </c>
      <c r="E31" s="62">
        <v>5.3</v>
      </c>
      <c r="F31" s="62">
        <v>2394127000</v>
      </c>
      <c r="G31" s="62">
        <v>5.3</v>
      </c>
      <c r="H31" s="62">
        <f>H27+H30</f>
        <v>2394127000</v>
      </c>
      <c r="I31" s="62">
        <v>5.3</v>
      </c>
      <c r="J31" s="62">
        <f>J27+J30</f>
        <v>0</v>
      </c>
      <c r="K31" s="62">
        <f>K27+K30</f>
        <v>420779488</v>
      </c>
      <c r="L31" s="62">
        <v>5.3</v>
      </c>
      <c r="M31" s="62">
        <f>M27+M30</f>
        <v>1973347512</v>
      </c>
      <c r="N31" s="103">
        <f t="shared" si="2"/>
        <v>17.575487348833207</v>
      </c>
    </row>
    <row r="32" spans="1:14" ht="15" customHeight="1">
      <c r="A32" s="30"/>
      <c r="B32" s="59"/>
      <c r="C32" s="60" t="s">
        <v>101</v>
      </c>
      <c r="D32" s="61">
        <v>23380552699.080002</v>
      </c>
      <c r="E32" s="62">
        <v>28.1</v>
      </c>
      <c r="F32" s="62">
        <v>25257139000</v>
      </c>
      <c r="G32" s="62">
        <v>28.1</v>
      </c>
      <c r="H32" s="62">
        <f>H24+H31</f>
        <v>25330707000</v>
      </c>
      <c r="I32" s="62">
        <v>28.1</v>
      </c>
      <c r="J32" s="62">
        <f>J24+J31</f>
        <v>73568000</v>
      </c>
      <c r="K32" s="62">
        <f>K24+K31</f>
        <v>15210575232</v>
      </c>
      <c r="L32" s="62">
        <v>28.1</v>
      </c>
      <c r="M32" s="62">
        <f>M24+M31</f>
        <v>10120131768</v>
      </c>
      <c r="N32" s="103">
        <f t="shared" si="2"/>
        <v>60.047969573056136</v>
      </c>
    </row>
    <row r="33" spans="1:14" ht="15" customHeight="1">
      <c r="A33" s="30"/>
      <c r="B33" s="57"/>
      <c r="C33" s="58" t="s">
        <v>102</v>
      </c>
      <c r="D33" s="19">
        <v>132495237</v>
      </c>
      <c r="E33" s="20"/>
      <c r="F33" s="20"/>
      <c r="G33" s="20"/>
      <c r="H33" s="20"/>
      <c r="I33" s="20"/>
      <c r="J33" s="20"/>
      <c r="K33" s="107">
        <v>97428907</v>
      </c>
      <c r="L33" s="20"/>
      <c r="M33" s="20"/>
      <c r="N33" s="1"/>
    </row>
    <row r="34" spans="1:14" ht="15" customHeight="1">
      <c r="A34" s="30"/>
      <c r="B34" s="57"/>
      <c r="C34" s="58" t="s">
        <v>103</v>
      </c>
      <c r="D34" s="19">
        <v>20492398</v>
      </c>
      <c r="E34" s="20"/>
      <c r="F34" s="20"/>
      <c r="G34" s="20"/>
      <c r="H34" s="20"/>
      <c r="I34" s="20"/>
      <c r="J34" s="20"/>
      <c r="K34" s="107">
        <v>26244000</v>
      </c>
      <c r="L34" s="20"/>
      <c r="M34" s="20"/>
      <c r="N34" s="1"/>
    </row>
    <row r="35" spans="1:14" ht="15" customHeight="1" thickBot="1">
      <c r="A35" s="30"/>
      <c r="B35" s="59"/>
      <c r="C35" s="60" t="s">
        <v>104</v>
      </c>
      <c r="D35" s="61">
        <v>23533540334.080002</v>
      </c>
      <c r="E35" s="62"/>
      <c r="F35" s="62"/>
      <c r="G35" s="62"/>
      <c r="H35" s="62"/>
      <c r="I35" s="62"/>
      <c r="J35" s="62"/>
      <c r="K35" s="61">
        <f>K32+K33+K34</f>
        <v>15334248139</v>
      </c>
      <c r="L35" s="62"/>
      <c r="M35" s="62"/>
      <c r="N35" s="63"/>
    </row>
    <row r="36" spans="1:14" ht="15" customHeight="1" thickTop="1">
      <c r="A36" s="30"/>
      <c r="B36" s="164" t="s">
        <v>105</v>
      </c>
      <c r="C36" s="164"/>
      <c r="D36" s="21"/>
      <c r="E36" s="22"/>
      <c r="F36" s="21"/>
      <c r="G36" s="22"/>
      <c r="H36" s="21"/>
      <c r="I36" s="22"/>
      <c r="J36" s="23"/>
      <c r="K36" s="21"/>
      <c r="L36" s="22"/>
      <c r="M36" s="21"/>
      <c r="N36" s="24"/>
    </row>
    <row r="37" spans="1:14" ht="15" customHeight="1">
      <c r="A37" s="30"/>
      <c r="B37" s="38" t="s">
        <v>25</v>
      </c>
      <c r="C37" s="14" t="s">
        <v>21</v>
      </c>
      <c r="D37" s="10"/>
      <c r="E37" s="11"/>
      <c r="F37" s="10"/>
      <c r="G37" s="11"/>
      <c r="H37" s="10"/>
      <c r="I37" s="11"/>
      <c r="J37" s="15"/>
      <c r="K37" s="10"/>
      <c r="L37" s="11"/>
      <c r="M37" s="10"/>
      <c r="N37" s="13"/>
    </row>
    <row r="38" spans="1:14" ht="15" customHeight="1">
      <c r="A38" s="30"/>
      <c r="B38" s="39"/>
      <c r="C38" s="64" t="s">
        <v>106</v>
      </c>
      <c r="D38" s="61">
        <v>22526279972.080002</v>
      </c>
      <c r="E38" s="62">
        <v>96.3</v>
      </c>
      <c r="F38" s="62">
        <v>22863012000</v>
      </c>
      <c r="G38" s="62">
        <v>90.5</v>
      </c>
      <c r="H38" s="62">
        <f>SUM(H40:H53)</f>
        <v>22936580000</v>
      </c>
      <c r="I38" s="62">
        <v>90.5</v>
      </c>
      <c r="J38" s="62">
        <f>SUM(J40:J53)</f>
        <v>73568000</v>
      </c>
      <c r="K38" s="62">
        <f>SUM(K40:K53)</f>
        <v>14789795744</v>
      </c>
      <c r="L38" s="62">
        <v>98.2</v>
      </c>
      <c r="M38" s="62">
        <f>SUM(M40:M53)</f>
        <v>8146784256</v>
      </c>
      <c r="N38" s="103">
        <f>K38/H38*100</f>
        <v>64.481259821647342</v>
      </c>
    </row>
    <row r="39" spans="1:14" ht="15" customHeight="1">
      <c r="A39" s="30"/>
      <c r="B39" s="39" t="s">
        <v>107</v>
      </c>
      <c r="C39" s="25" t="s">
        <v>108</v>
      </c>
      <c r="D39" s="16"/>
      <c r="E39" s="17"/>
      <c r="F39" s="17"/>
      <c r="G39" s="17"/>
      <c r="H39" s="17"/>
      <c r="I39" s="17"/>
      <c r="J39" s="17"/>
      <c r="K39" s="16"/>
      <c r="L39" s="17"/>
      <c r="M39" s="17"/>
      <c r="N39" s="18"/>
    </row>
    <row r="40" spans="1:14" ht="15" customHeight="1">
      <c r="A40" s="30"/>
      <c r="B40" s="39" t="s">
        <v>111</v>
      </c>
      <c r="C40" s="25" t="s">
        <v>112</v>
      </c>
      <c r="D40" s="16">
        <v>11588880251</v>
      </c>
      <c r="E40" s="17">
        <v>49.6</v>
      </c>
      <c r="F40" s="17">
        <v>11195057300</v>
      </c>
      <c r="G40" s="17">
        <v>44.3</v>
      </c>
      <c r="H40" s="105">
        <v>11369640300</v>
      </c>
      <c r="I40" s="17">
        <v>44.3</v>
      </c>
      <c r="J40" s="17">
        <f t="shared" ref="J40:J53" si="4">H40-F40</f>
        <v>174583000</v>
      </c>
      <c r="K40" s="106">
        <v>7847548571</v>
      </c>
      <c r="L40" s="17">
        <v>52.5</v>
      </c>
      <c r="M40" s="17">
        <f t="shared" ref="M40:M53" si="5">H40-K40</f>
        <v>3522091729</v>
      </c>
      <c r="N40" s="18">
        <f>K40/H40*100</f>
        <v>69.021959920754924</v>
      </c>
    </row>
    <row r="41" spans="1:14" ht="15" customHeight="1">
      <c r="A41" s="30"/>
      <c r="B41" s="39" t="s">
        <v>113</v>
      </c>
      <c r="C41" s="25" t="s">
        <v>114</v>
      </c>
      <c r="D41" s="16">
        <v>403346602</v>
      </c>
      <c r="E41" s="17">
        <v>1.7</v>
      </c>
      <c r="F41" s="17">
        <v>469800000</v>
      </c>
      <c r="G41" s="17">
        <v>1.9</v>
      </c>
      <c r="H41" s="105">
        <v>466252000</v>
      </c>
      <c r="I41" s="17">
        <v>1.9</v>
      </c>
      <c r="J41" s="17">
        <f t="shared" si="4"/>
        <v>-3548000</v>
      </c>
      <c r="K41" s="106">
        <v>299050098</v>
      </c>
      <c r="L41" s="17">
        <v>2</v>
      </c>
      <c r="M41" s="17">
        <f t="shared" si="5"/>
        <v>167201902</v>
      </c>
      <c r="N41" s="18">
        <f t="shared" ref="N41:N103" si="6">K41/H41*100</f>
        <v>64.139156078687066</v>
      </c>
    </row>
    <row r="42" spans="1:14" ht="15" customHeight="1">
      <c r="A42" s="30"/>
      <c r="B42" s="39" t="s">
        <v>115</v>
      </c>
      <c r="C42" s="25" t="s">
        <v>116</v>
      </c>
      <c r="D42" s="16">
        <v>145881784</v>
      </c>
      <c r="E42" s="17">
        <v>0.6</v>
      </c>
      <c r="F42" s="17">
        <v>159850000</v>
      </c>
      <c r="G42" s="17">
        <v>0.6</v>
      </c>
      <c r="H42" s="105">
        <v>162850000</v>
      </c>
      <c r="I42" s="17">
        <v>0.6</v>
      </c>
      <c r="J42" s="17">
        <f t="shared" si="4"/>
        <v>3000000</v>
      </c>
      <c r="K42" s="106">
        <v>109599588</v>
      </c>
      <c r="L42" s="17">
        <v>0.8</v>
      </c>
      <c r="M42" s="17">
        <f t="shared" si="5"/>
        <v>53250412</v>
      </c>
      <c r="N42" s="18">
        <f t="shared" si="6"/>
        <v>67.300944427387165</v>
      </c>
    </row>
    <row r="43" spans="1:14" ht="15" customHeight="1">
      <c r="A43" s="30"/>
      <c r="B43" s="39" t="s">
        <v>117</v>
      </c>
      <c r="C43" s="25" t="s">
        <v>118</v>
      </c>
      <c r="D43" s="16">
        <v>286743416.27999997</v>
      </c>
      <c r="E43" s="17">
        <v>1.2</v>
      </c>
      <c r="F43" s="17">
        <v>355806000</v>
      </c>
      <c r="G43" s="17">
        <v>1.4</v>
      </c>
      <c r="H43" s="105">
        <v>351106000</v>
      </c>
      <c r="I43" s="17">
        <v>1.4</v>
      </c>
      <c r="J43" s="17">
        <f t="shared" si="4"/>
        <v>-4700000</v>
      </c>
      <c r="K43" s="106">
        <v>212972506</v>
      </c>
      <c r="L43" s="17">
        <v>1.4</v>
      </c>
      <c r="M43" s="17">
        <f t="shared" si="5"/>
        <v>138133494</v>
      </c>
      <c r="N43" s="18">
        <f t="shared" si="6"/>
        <v>60.657609382921393</v>
      </c>
    </row>
    <row r="44" spans="1:14" ht="15" customHeight="1">
      <c r="A44" s="30"/>
      <c r="B44" s="39" t="s">
        <v>119</v>
      </c>
      <c r="C44" s="25" t="s">
        <v>120</v>
      </c>
      <c r="D44" s="16">
        <v>392239933</v>
      </c>
      <c r="E44" s="17">
        <v>1.7</v>
      </c>
      <c r="F44" s="17">
        <v>381100000</v>
      </c>
      <c r="G44" s="17">
        <v>1.5</v>
      </c>
      <c r="H44" s="105">
        <v>399789000</v>
      </c>
      <c r="I44" s="17">
        <v>1.5</v>
      </c>
      <c r="J44" s="17">
        <f t="shared" si="4"/>
        <v>18689000</v>
      </c>
      <c r="K44" s="106">
        <v>269900483</v>
      </c>
      <c r="L44" s="17">
        <v>1.8</v>
      </c>
      <c r="M44" s="17">
        <f t="shared" si="5"/>
        <v>129888517</v>
      </c>
      <c r="N44" s="18">
        <f t="shared" si="6"/>
        <v>67.51073266147894</v>
      </c>
    </row>
    <row r="45" spans="1:14" ht="15" customHeight="1">
      <c r="A45" s="30"/>
      <c r="B45" s="39" t="s">
        <v>121</v>
      </c>
      <c r="C45" s="25" t="s">
        <v>122</v>
      </c>
      <c r="D45" s="16">
        <v>1256964687</v>
      </c>
      <c r="E45" s="17">
        <v>5.4</v>
      </c>
      <c r="F45" s="17">
        <v>1288080000</v>
      </c>
      <c r="G45" s="17">
        <v>5.0999999999999996</v>
      </c>
      <c r="H45" s="105">
        <v>1276549000</v>
      </c>
      <c r="I45" s="17">
        <v>5.0999999999999996</v>
      </c>
      <c r="J45" s="17">
        <f t="shared" si="4"/>
        <v>-11531000</v>
      </c>
      <c r="K45" s="106">
        <v>829797808</v>
      </c>
      <c r="L45" s="17">
        <v>5.6</v>
      </c>
      <c r="M45" s="17">
        <f t="shared" si="5"/>
        <v>446751192</v>
      </c>
      <c r="N45" s="18">
        <f t="shared" si="6"/>
        <v>65.003208494151039</v>
      </c>
    </row>
    <row r="46" spans="1:14" ht="15" customHeight="1">
      <c r="A46" s="30"/>
      <c r="B46" s="39" t="s">
        <v>123</v>
      </c>
      <c r="C46" s="25" t="s">
        <v>124</v>
      </c>
      <c r="D46" s="16">
        <v>395319460</v>
      </c>
      <c r="E46" s="17">
        <v>1.7</v>
      </c>
      <c r="F46" s="17">
        <v>410600000</v>
      </c>
      <c r="G46" s="17">
        <v>1.6</v>
      </c>
      <c r="H46" s="105">
        <v>416702000</v>
      </c>
      <c r="I46" s="17">
        <v>1.6</v>
      </c>
      <c r="J46" s="17">
        <f t="shared" si="4"/>
        <v>6102000</v>
      </c>
      <c r="K46" s="106">
        <v>277298619</v>
      </c>
      <c r="L46" s="17">
        <v>1.9</v>
      </c>
      <c r="M46" s="17">
        <f t="shared" si="5"/>
        <v>139403381</v>
      </c>
      <c r="N46" s="18">
        <f t="shared" si="6"/>
        <v>66.546025457041253</v>
      </c>
    </row>
    <row r="47" spans="1:14" ht="15" customHeight="1">
      <c r="A47" s="30"/>
      <c r="B47" s="39" t="s">
        <v>125</v>
      </c>
      <c r="C47" s="25" t="s">
        <v>126</v>
      </c>
      <c r="D47" s="16">
        <v>161456069</v>
      </c>
      <c r="E47" s="17">
        <v>0.7</v>
      </c>
      <c r="F47" s="17">
        <v>166540000</v>
      </c>
      <c r="G47" s="17">
        <v>0.7</v>
      </c>
      <c r="H47" s="105">
        <v>167724000</v>
      </c>
      <c r="I47" s="17">
        <v>0.7</v>
      </c>
      <c r="J47" s="17">
        <f t="shared" si="4"/>
        <v>1184000</v>
      </c>
      <c r="K47" s="106">
        <v>113937458</v>
      </c>
      <c r="L47" s="17">
        <v>0.7</v>
      </c>
      <c r="M47" s="17">
        <f t="shared" si="5"/>
        <v>53786542</v>
      </c>
      <c r="N47" s="18">
        <f t="shared" si="6"/>
        <v>67.931517254537212</v>
      </c>
    </row>
    <row r="48" spans="1:14" ht="15" customHeight="1">
      <c r="A48" s="30"/>
      <c r="B48" s="39" t="s">
        <v>127</v>
      </c>
      <c r="C48" s="25" t="s">
        <v>128</v>
      </c>
      <c r="D48" s="16">
        <v>3049360735</v>
      </c>
      <c r="E48" s="17">
        <v>13</v>
      </c>
      <c r="F48" s="17">
        <v>3295907000</v>
      </c>
      <c r="G48" s="17">
        <v>13</v>
      </c>
      <c r="H48" s="105">
        <v>3306268000</v>
      </c>
      <c r="I48" s="17">
        <v>13</v>
      </c>
      <c r="J48" s="17">
        <f t="shared" si="4"/>
        <v>10361000</v>
      </c>
      <c r="K48" s="106">
        <v>2226141673</v>
      </c>
      <c r="L48" s="17">
        <v>15.2</v>
      </c>
      <c r="M48" s="17">
        <f t="shared" si="5"/>
        <v>1080126327</v>
      </c>
      <c r="N48" s="18">
        <f t="shared" si="6"/>
        <v>67.330950576299315</v>
      </c>
    </row>
    <row r="49" spans="1:14" ht="15" customHeight="1">
      <c r="A49" s="30"/>
      <c r="B49" s="39" t="s">
        <v>129</v>
      </c>
      <c r="C49" s="25" t="s">
        <v>130</v>
      </c>
      <c r="D49" s="16">
        <v>86820650</v>
      </c>
      <c r="E49" s="17">
        <v>0.4</v>
      </c>
      <c r="F49" s="17">
        <v>89400000</v>
      </c>
      <c r="G49" s="17">
        <v>0.4</v>
      </c>
      <c r="H49" s="105">
        <v>92502000</v>
      </c>
      <c r="I49" s="17">
        <v>0.4</v>
      </c>
      <c r="J49" s="17">
        <f t="shared" si="4"/>
        <v>3102000</v>
      </c>
      <c r="K49" s="106">
        <v>65632170</v>
      </c>
      <c r="L49" s="17">
        <v>0.5</v>
      </c>
      <c r="M49" s="17">
        <f t="shared" si="5"/>
        <v>26869830</v>
      </c>
      <c r="N49" s="18">
        <f t="shared" si="6"/>
        <v>70.952163196471432</v>
      </c>
    </row>
    <row r="50" spans="1:14" ht="15" customHeight="1">
      <c r="A50" s="30"/>
      <c r="B50" s="39" t="s">
        <v>131</v>
      </c>
      <c r="C50" s="25" t="s">
        <v>132</v>
      </c>
      <c r="D50" s="16">
        <v>219367626</v>
      </c>
      <c r="E50" s="17">
        <v>0.9</v>
      </c>
      <c r="F50" s="17">
        <v>214758000</v>
      </c>
      <c r="G50" s="17">
        <v>0.9</v>
      </c>
      <c r="H50" s="105">
        <v>233046500</v>
      </c>
      <c r="I50" s="17">
        <v>0.9</v>
      </c>
      <c r="J50" s="17">
        <f t="shared" si="4"/>
        <v>18288500</v>
      </c>
      <c r="K50" s="106">
        <v>160449444</v>
      </c>
      <c r="L50" s="17">
        <v>1.2</v>
      </c>
      <c r="M50" s="17">
        <f t="shared" si="5"/>
        <v>72597056</v>
      </c>
      <c r="N50" s="18">
        <f t="shared" si="6"/>
        <v>68.84868212996119</v>
      </c>
    </row>
    <row r="51" spans="1:14" ht="15" customHeight="1">
      <c r="A51" s="30"/>
      <c r="B51" s="39" t="s">
        <v>133</v>
      </c>
      <c r="C51" s="25" t="s">
        <v>134</v>
      </c>
      <c r="D51" s="16">
        <v>657566669.26999998</v>
      </c>
      <c r="E51" s="17">
        <v>2.8</v>
      </c>
      <c r="F51" s="17">
        <v>542842000</v>
      </c>
      <c r="G51" s="17">
        <v>2.1</v>
      </c>
      <c r="H51" s="105">
        <v>567953500</v>
      </c>
      <c r="I51" s="17">
        <v>2.2000000000000002</v>
      </c>
      <c r="J51" s="17">
        <f t="shared" si="4"/>
        <v>25111500</v>
      </c>
      <c r="K51" s="106">
        <v>389538995</v>
      </c>
      <c r="L51" s="17">
        <v>2.7</v>
      </c>
      <c r="M51" s="17">
        <f t="shared" si="5"/>
        <v>178414505</v>
      </c>
      <c r="N51" s="18">
        <f t="shared" si="6"/>
        <v>68.586423888575382</v>
      </c>
    </row>
    <row r="52" spans="1:14" ht="15" customHeight="1">
      <c r="A52" s="30"/>
      <c r="B52" s="39" t="s">
        <v>135</v>
      </c>
      <c r="C52" s="25" t="s">
        <v>136</v>
      </c>
      <c r="D52" s="16">
        <v>3673373289.5300002</v>
      </c>
      <c r="E52" s="17">
        <v>15.7</v>
      </c>
      <c r="F52" s="17">
        <v>4027924700</v>
      </c>
      <c r="G52" s="17">
        <v>15.9</v>
      </c>
      <c r="H52" s="105">
        <v>3864040700</v>
      </c>
      <c r="I52" s="17">
        <v>15.9</v>
      </c>
      <c r="J52" s="17">
        <f t="shared" si="4"/>
        <v>-163884000</v>
      </c>
      <c r="K52" s="106">
        <v>1872571278</v>
      </c>
      <c r="L52" s="17">
        <v>11.2</v>
      </c>
      <c r="M52" s="17">
        <f t="shared" si="5"/>
        <v>1991469422</v>
      </c>
      <c r="N52" s="18">
        <f t="shared" si="6"/>
        <v>48.461479145393064</v>
      </c>
    </row>
    <row r="53" spans="1:14" ht="15" customHeight="1">
      <c r="A53" s="30"/>
      <c r="B53" s="39" t="s">
        <v>137</v>
      </c>
      <c r="C53" s="25" t="s">
        <v>138</v>
      </c>
      <c r="D53" s="16">
        <v>208958800</v>
      </c>
      <c r="E53" s="17">
        <v>0.9</v>
      </c>
      <c r="F53" s="17">
        <v>265347000</v>
      </c>
      <c r="G53" s="17">
        <v>1.1000000000000001</v>
      </c>
      <c r="H53" s="105">
        <v>262157000</v>
      </c>
      <c r="I53" s="17">
        <v>1</v>
      </c>
      <c r="J53" s="17">
        <f t="shared" si="4"/>
        <v>-3190000</v>
      </c>
      <c r="K53" s="106">
        <v>115357053</v>
      </c>
      <c r="L53" s="17">
        <v>0.7</v>
      </c>
      <c r="M53" s="17">
        <f t="shared" si="5"/>
        <v>146799947</v>
      </c>
      <c r="N53" s="18">
        <f t="shared" si="6"/>
        <v>44.003041307308216</v>
      </c>
    </row>
    <row r="54" spans="1:14" ht="15" customHeight="1">
      <c r="A54" s="30"/>
      <c r="B54" s="39"/>
      <c r="C54" s="64" t="s">
        <v>109</v>
      </c>
      <c r="D54" s="61">
        <v>854272727</v>
      </c>
      <c r="E54" s="62">
        <v>3.7</v>
      </c>
      <c r="F54" s="62">
        <v>2394127000</v>
      </c>
      <c r="G54" s="62">
        <v>9.5</v>
      </c>
      <c r="H54" s="62">
        <f>H118+H129</f>
        <v>2394127000</v>
      </c>
      <c r="I54" s="62">
        <v>9.5</v>
      </c>
      <c r="J54" s="62">
        <f>J118+J129</f>
        <v>0</v>
      </c>
      <c r="K54" s="62">
        <f>K118+K129</f>
        <v>420779488</v>
      </c>
      <c r="L54" s="62">
        <v>1.8</v>
      </c>
      <c r="M54" s="62">
        <f>M118+M129</f>
        <v>1973347512</v>
      </c>
      <c r="N54" s="103">
        <f t="shared" si="6"/>
        <v>17.575487348833207</v>
      </c>
    </row>
    <row r="55" spans="1:14" ht="15" customHeight="1">
      <c r="A55" s="30"/>
      <c r="B55" s="39" t="s">
        <v>107</v>
      </c>
      <c r="C55" s="25" t="s">
        <v>108</v>
      </c>
      <c r="D55" s="16"/>
      <c r="E55" s="17"/>
      <c r="F55" s="17"/>
      <c r="G55" s="17"/>
      <c r="H55" s="17"/>
      <c r="I55" s="17"/>
      <c r="J55" s="17"/>
      <c r="K55" s="16"/>
      <c r="L55" s="17"/>
      <c r="M55" s="17"/>
      <c r="N55" s="18"/>
    </row>
    <row r="56" spans="1:14" ht="15" customHeight="1">
      <c r="A56" s="30"/>
      <c r="B56" s="39" t="s">
        <v>139</v>
      </c>
      <c r="C56" s="25" t="s">
        <v>140</v>
      </c>
      <c r="D56" s="16">
        <v>0</v>
      </c>
      <c r="E56" s="17">
        <v>0</v>
      </c>
      <c r="F56" s="17">
        <v>5000000</v>
      </c>
      <c r="G56" s="17">
        <v>0</v>
      </c>
      <c r="H56" s="105">
        <v>5000000</v>
      </c>
      <c r="I56" s="17">
        <v>0</v>
      </c>
      <c r="J56" s="17">
        <f t="shared" ref="J56:J117" si="7">H56-F56</f>
        <v>0</v>
      </c>
      <c r="K56" s="106">
        <v>1200369</v>
      </c>
      <c r="L56" s="17">
        <v>0</v>
      </c>
      <c r="M56" s="17">
        <f t="shared" ref="M56:M116" si="8">H56-K56</f>
        <v>3799631</v>
      </c>
      <c r="N56" s="18">
        <f t="shared" si="6"/>
        <v>24.007380000000001</v>
      </c>
    </row>
    <row r="57" spans="1:14" ht="15" customHeight="1">
      <c r="A57" s="30"/>
      <c r="B57" s="39" t="s">
        <v>141</v>
      </c>
      <c r="C57" s="25" t="s">
        <v>142</v>
      </c>
      <c r="D57" s="16">
        <v>3320000</v>
      </c>
      <c r="E57" s="17">
        <v>0</v>
      </c>
      <c r="F57" s="17">
        <v>0</v>
      </c>
      <c r="G57" s="17">
        <v>0</v>
      </c>
      <c r="H57" s="105"/>
      <c r="I57" s="17">
        <v>0</v>
      </c>
      <c r="J57" s="17">
        <f t="shared" si="7"/>
        <v>0</v>
      </c>
      <c r="K57" s="106"/>
      <c r="L57" s="17">
        <v>0</v>
      </c>
      <c r="M57" s="17">
        <f t="shared" si="8"/>
        <v>0</v>
      </c>
      <c r="N57" s="18">
        <v>0</v>
      </c>
    </row>
    <row r="58" spans="1:14" ht="15" customHeight="1">
      <c r="A58" s="30"/>
      <c r="B58" s="39" t="s">
        <v>143</v>
      </c>
      <c r="C58" s="25" t="s">
        <v>338</v>
      </c>
      <c r="D58" s="16">
        <v>0</v>
      </c>
      <c r="E58" s="17">
        <v>0</v>
      </c>
      <c r="F58" s="17">
        <v>578000</v>
      </c>
      <c r="G58" s="17">
        <v>0</v>
      </c>
      <c r="H58" s="105">
        <v>578000</v>
      </c>
      <c r="I58" s="17">
        <v>0</v>
      </c>
      <c r="J58" s="17">
        <f t="shared" si="7"/>
        <v>0</v>
      </c>
      <c r="K58" s="106">
        <v>0</v>
      </c>
      <c r="L58" s="17">
        <v>0</v>
      </c>
      <c r="M58" s="17">
        <f t="shared" si="8"/>
        <v>578000</v>
      </c>
      <c r="N58" s="18">
        <f t="shared" si="6"/>
        <v>0</v>
      </c>
    </row>
    <row r="59" spans="1:14" ht="15" customHeight="1">
      <c r="A59" s="30"/>
      <c r="B59" s="39" t="s">
        <v>266</v>
      </c>
      <c r="C59" s="25" t="s">
        <v>267</v>
      </c>
      <c r="D59" s="16">
        <v>3922000</v>
      </c>
      <c r="E59" s="17">
        <v>0</v>
      </c>
      <c r="F59" s="17">
        <v>122000</v>
      </c>
      <c r="G59" s="17">
        <v>0</v>
      </c>
      <c r="H59" s="105">
        <v>122000</v>
      </c>
      <c r="I59" s="17">
        <v>0</v>
      </c>
      <c r="J59" s="17">
        <f t="shared" si="7"/>
        <v>0</v>
      </c>
      <c r="K59" s="106">
        <v>122000</v>
      </c>
      <c r="L59" s="17">
        <v>0</v>
      </c>
      <c r="M59" s="17">
        <f t="shared" si="8"/>
        <v>0</v>
      </c>
      <c r="N59" s="18">
        <f t="shared" si="6"/>
        <v>100</v>
      </c>
    </row>
    <row r="60" spans="1:14" ht="15" customHeight="1">
      <c r="A60" s="30"/>
      <c r="B60" s="39" t="s">
        <v>144</v>
      </c>
      <c r="C60" s="25" t="s">
        <v>145</v>
      </c>
      <c r="D60" s="16">
        <v>10267000</v>
      </c>
      <c r="E60" s="17">
        <v>0</v>
      </c>
      <c r="F60" s="17">
        <v>45000000</v>
      </c>
      <c r="G60" s="17">
        <v>0.2</v>
      </c>
      <c r="H60" s="111"/>
      <c r="I60" s="17">
        <v>0.1</v>
      </c>
      <c r="J60" s="17">
        <f t="shared" si="7"/>
        <v>-45000000</v>
      </c>
      <c r="K60" s="106"/>
      <c r="L60" s="17">
        <v>0</v>
      </c>
      <c r="M60" s="17">
        <f t="shared" si="8"/>
        <v>0</v>
      </c>
      <c r="N60" s="18">
        <v>0</v>
      </c>
    </row>
    <row r="61" spans="1:14" ht="15" customHeight="1">
      <c r="A61" s="30"/>
      <c r="B61" s="39" t="s">
        <v>146</v>
      </c>
      <c r="C61" s="25" t="s">
        <v>147</v>
      </c>
      <c r="D61" s="16">
        <v>0</v>
      </c>
      <c r="E61" s="17">
        <v>0</v>
      </c>
      <c r="F61" s="17">
        <v>1500000</v>
      </c>
      <c r="G61" s="17">
        <v>0</v>
      </c>
      <c r="H61" s="105">
        <v>1500000</v>
      </c>
      <c r="I61" s="17">
        <v>0</v>
      </c>
      <c r="J61" s="17">
        <f t="shared" si="7"/>
        <v>0</v>
      </c>
      <c r="K61" s="106">
        <v>0</v>
      </c>
      <c r="L61" s="17">
        <v>0</v>
      </c>
      <c r="M61" s="17">
        <f t="shared" si="8"/>
        <v>1500000</v>
      </c>
      <c r="N61" s="18">
        <f t="shared" si="6"/>
        <v>0</v>
      </c>
    </row>
    <row r="62" spans="1:14" ht="15" customHeight="1">
      <c r="A62" s="30"/>
      <c r="B62" s="39" t="s">
        <v>268</v>
      </c>
      <c r="C62" s="25" t="s">
        <v>269</v>
      </c>
      <c r="D62" s="16">
        <v>134008</v>
      </c>
      <c r="E62" s="17">
        <v>0</v>
      </c>
      <c r="F62" s="17">
        <v>0</v>
      </c>
      <c r="G62" s="17">
        <v>0</v>
      </c>
      <c r="H62" s="105"/>
      <c r="I62" s="17">
        <v>0</v>
      </c>
      <c r="J62" s="17">
        <f t="shared" si="7"/>
        <v>0</v>
      </c>
      <c r="K62" s="106"/>
      <c r="L62" s="17">
        <v>0</v>
      </c>
      <c r="M62" s="17">
        <f t="shared" si="8"/>
        <v>0</v>
      </c>
      <c r="N62" s="18">
        <v>0</v>
      </c>
    </row>
    <row r="63" spans="1:14" ht="15" customHeight="1">
      <c r="A63" s="30"/>
      <c r="B63" s="39" t="s">
        <v>148</v>
      </c>
      <c r="C63" s="25" t="s">
        <v>149</v>
      </c>
      <c r="D63" s="16">
        <v>327744</v>
      </c>
      <c r="E63" s="17">
        <v>0</v>
      </c>
      <c r="F63" s="17">
        <v>221000</v>
      </c>
      <c r="G63" s="17">
        <v>0</v>
      </c>
      <c r="H63" s="111"/>
      <c r="I63" s="17">
        <v>0</v>
      </c>
      <c r="J63" s="17">
        <f t="shared" si="7"/>
        <v>-221000</v>
      </c>
      <c r="K63" s="106"/>
      <c r="L63" s="17">
        <v>0</v>
      </c>
      <c r="M63" s="17">
        <f t="shared" si="8"/>
        <v>0</v>
      </c>
      <c r="N63" s="18">
        <v>0</v>
      </c>
    </row>
    <row r="64" spans="1:14" ht="15" customHeight="1">
      <c r="A64" s="30"/>
      <c r="B64" s="39" t="s">
        <v>339</v>
      </c>
      <c r="C64" s="25" t="s">
        <v>340</v>
      </c>
      <c r="D64" s="16">
        <v>0</v>
      </c>
      <c r="E64" s="17">
        <v>0</v>
      </c>
      <c r="F64" s="17">
        <v>376000</v>
      </c>
      <c r="G64" s="17">
        <v>0</v>
      </c>
      <c r="H64" s="105">
        <v>376000</v>
      </c>
      <c r="I64" s="17">
        <v>0</v>
      </c>
      <c r="J64" s="17">
        <f t="shared" si="7"/>
        <v>0</v>
      </c>
      <c r="K64" s="106"/>
      <c r="L64" s="17">
        <v>0</v>
      </c>
      <c r="M64" s="17">
        <f t="shared" si="8"/>
        <v>376000</v>
      </c>
      <c r="N64" s="18">
        <f t="shared" si="6"/>
        <v>0</v>
      </c>
    </row>
    <row r="65" spans="1:14" ht="15" customHeight="1">
      <c r="A65" s="30"/>
      <c r="B65" s="39" t="s">
        <v>150</v>
      </c>
      <c r="C65" s="25" t="s">
        <v>151</v>
      </c>
      <c r="D65" s="16">
        <v>492646</v>
      </c>
      <c r="E65" s="17">
        <v>0</v>
      </c>
      <c r="F65" s="17">
        <v>300000</v>
      </c>
      <c r="G65" s="17">
        <v>0</v>
      </c>
      <c r="H65" s="105">
        <v>300000</v>
      </c>
      <c r="I65" s="17">
        <v>0</v>
      </c>
      <c r="J65" s="17">
        <f t="shared" si="7"/>
        <v>0</v>
      </c>
      <c r="K65" s="106">
        <v>300000</v>
      </c>
      <c r="L65" s="17">
        <v>0</v>
      </c>
      <c r="M65" s="17">
        <f t="shared" si="8"/>
        <v>0</v>
      </c>
      <c r="N65" s="18">
        <f t="shared" si="6"/>
        <v>100</v>
      </c>
    </row>
    <row r="66" spans="1:14" ht="15" customHeight="1">
      <c r="A66" s="30"/>
      <c r="B66" s="39" t="s">
        <v>270</v>
      </c>
      <c r="C66" s="25" t="s">
        <v>271</v>
      </c>
      <c r="D66" s="16">
        <v>0</v>
      </c>
      <c r="E66" s="17">
        <v>0</v>
      </c>
      <c r="F66" s="17">
        <v>0</v>
      </c>
      <c r="G66" s="17">
        <v>0</v>
      </c>
      <c r="H66" s="105"/>
      <c r="I66" s="17">
        <v>0</v>
      </c>
      <c r="J66" s="17">
        <f t="shared" si="7"/>
        <v>0</v>
      </c>
      <c r="K66" s="106"/>
      <c r="L66" s="17">
        <v>0</v>
      </c>
      <c r="M66" s="17">
        <f t="shared" si="8"/>
        <v>0</v>
      </c>
      <c r="N66" s="18">
        <v>0</v>
      </c>
    </row>
    <row r="67" spans="1:14" ht="15" customHeight="1">
      <c r="A67" s="30"/>
      <c r="B67" s="39" t="s">
        <v>272</v>
      </c>
      <c r="C67" s="25" t="s">
        <v>273</v>
      </c>
      <c r="D67" s="16">
        <v>0</v>
      </c>
      <c r="E67" s="17">
        <v>0</v>
      </c>
      <c r="F67" s="17">
        <v>3212000</v>
      </c>
      <c r="G67" s="17">
        <v>0</v>
      </c>
      <c r="H67" s="111"/>
      <c r="I67" s="17">
        <v>0</v>
      </c>
      <c r="J67" s="17">
        <f t="shared" si="7"/>
        <v>-3212000</v>
      </c>
      <c r="K67" s="106"/>
      <c r="L67" s="17">
        <v>0</v>
      </c>
      <c r="M67" s="17">
        <f t="shared" si="8"/>
        <v>0</v>
      </c>
      <c r="N67" s="18">
        <v>0</v>
      </c>
    </row>
    <row r="68" spans="1:14" ht="15" customHeight="1">
      <c r="A68" s="30"/>
      <c r="B68" s="39" t="s">
        <v>274</v>
      </c>
      <c r="C68" s="25" t="s">
        <v>275</v>
      </c>
      <c r="D68" s="16">
        <v>0</v>
      </c>
      <c r="E68" s="17">
        <v>0</v>
      </c>
      <c r="F68" s="17">
        <v>0</v>
      </c>
      <c r="G68" s="17">
        <v>0</v>
      </c>
      <c r="H68" s="105"/>
      <c r="I68" s="17">
        <v>0</v>
      </c>
      <c r="J68" s="17">
        <f t="shared" si="7"/>
        <v>0</v>
      </c>
      <c r="K68" s="106"/>
      <c r="L68" s="17">
        <v>0</v>
      </c>
      <c r="M68" s="17">
        <f t="shared" si="8"/>
        <v>0</v>
      </c>
      <c r="N68" s="18">
        <v>0</v>
      </c>
    </row>
    <row r="69" spans="1:14" ht="15" customHeight="1">
      <c r="A69" s="30"/>
      <c r="B69" s="39" t="s">
        <v>276</v>
      </c>
      <c r="C69" s="25" t="s">
        <v>277</v>
      </c>
      <c r="D69" s="16">
        <v>32748910</v>
      </c>
      <c r="E69" s="17">
        <v>0.1</v>
      </c>
      <c r="F69" s="17">
        <v>63200280</v>
      </c>
      <c r="G69" s="17">
        <v>0.3</v>
      </c>
      <c r="H69" s="105">
        <v>63200280</v>
      </c>
      <c r="I69" s="17">
        <v>0.2</v>
      </c>
      <c r="J69" s="17">
        <f t="shared" si="7"/>
        <v>0</v>
      </c>
      <c r="K69" s="106">
        <v>56864828</v>
      </c>
      <c r="L69" s="17">
        <v>0</v>
      </c>
      <c r="M69" s="17">
        <f t="shared" si="8"/>
        <v>6335452</v>
      </c>
      <c r="N69" s="18">
        <f t="shared" si="6"/>
        <v>89.975595044832076</v>
      </c>
    </row>
    <row r="70" spans="1:14" ht="15" customHeight="1">
      <c r="A70" s="30"/>
      <c r="B70" s="39" t="s">
        <v>278</v>
      </c>
      <c r="C70" s="25" t="s">
        <v>279</v>
      </c>
      <c r="D70" s="16">
        <v>630000</v>
      </c>
      <c r="E70" s="17">
        <v>0</v>
      </c>
      <c r="F70" s="17">
        <v>3494000</v>
      </c>
      <c r="G70" s="17">
        <v>0</v>
      </c>
      <c r="H70" s="105">
        <v>3494000</v>
      </c>
      <c r="I70" s="17">
        <v>0</v>
      </c>
      <c r="J70" s="17">
        <f t="shared" si="7"/>
        <v>0</v>
      </c>
      <c r="K70" s="106"/>
      <c r="L70" s="17">
        <v>0</v>
      </c>
      <c r="M70" s="17">
        <f t="shared" si="8"/>
        <v>3494000</v>
      </c>
      <c r="N70" s="18">
        <f t="shared" si="6"/>
        <v>0</v>
      </c>
    </row>
    <row r="71" spans="1:14" ht="15" customHeight="1">
      <c r="A71" s="30"/>
      <c r="B71" s="39" t="s">
        <v>280</v>
      </c>
      <c r="C71" s="25" t="s">
        <v>281</v>
      </c>
      <c r="D71" s="16">
        <v>385000</v>
      </c>
      <c r="E71" s="17">
        <v>0</v>
      </c>
      <c r="F71" s="17">
        <v>910000</v>
      </c>
      <c r="G71" s="17">
        <v>0</v>
      </c>
      <c r="H71" s="105">
        <v>910000</v>
      </c>
      <c r="I71" s="17">
        <v>0</v>
      </c>
      <c r="J71" s="17">
        <f t="shared" si="7"/>
        <v>0</v>
      </c>
      <c r="K71" s="106"/>
      <c r="L71" s="17">
        <v>0</v>
      </c>
      <c r="M71" s="17">
        <f t="shared" si="8"/>
        <v>910000</v>
      </c>
      <c r="N71" s="18">
        <f t="shared" si="6"/>
        <v>0</v>
      </c>
    </row>
    <row r="72" spans="1:14" ht="15" customHeight="1">
      <c r="A72" s="30"/>
      <c r="B72" s="39" t="s">
        <v>282</v>
      </c>
      <c r="C72" s="25" t="s">
        <v>283</v>
      </c>
      <c r="D72" s="16">
        <v>15450000</v>
      </c>
      <c r="E72" s="17">
        <v>0.1</v>
      </c>
      <c r="F72" s="17">
        <v>16000000</v>
      </c>
      <c r="G72" s="17">
        <v>0.1</v>
      </c>
      <c r="H72" s="105">
        <v>16000000</v>
      </c>
      <c r="I72" s="17">
        <v>0.1</v>
      </c>
      <c r="J72" s="17">
        <f t="shared" si="7"/>
        <v>0</v>
      </c>
      <c r="K72" s="106">
        <v>16000000</v>
      </c>
      <c r="L72" s="17">
        <v>0.1</v>
      </c>
      <c r="M72" s="17">
        <f t="shared" si="8"/>
        <v>0</v>
      </c>
      <c r="N72" s="18">
        <f t="shared" si="6"/>
        <v>100</v>
      </c>
    </row>
    <row r="73" spans="1:14" ht="15" customHeight="1">
      <c r="A73" s="30"/>
      <c r="B73" s="39" t="s">
        <v>284</v>
      </c>
      <c r="C73" s="25" t="s">
        <v>285</v>
      </c>
      <c r="D73" s="16">
        <v>1133997</v>
      </c>
      <c r="E73" s="17">
        <v>0</v>
      </c>
      <c r="F73" s="17">
        <v>0</v>
      </c>
      <c r="G73" s="17">
        <v>0</v>
      </c>
      <c r="H73" s="105"/>
      <c r="I73" s="17">
        <v>0</v>
      </c>
      <c r="J73" s="17">
        <f t="shared" si="7"/>
        <v>0</v>
      </c>
      <c r="K73" s="106"/>
      <c r="L73" s="17">
        <v>0</v>
      </c>
      <c r="M73" s="17">
        <f t="shared" si="8"/>
        <v>0</v>
      </c>
      <c r="N73" s="18">
        <v>0</v>
      </c>
    </row>
    <row r="74" spans="1:14" ht="15" customHeight="1">
      <c r="A74" s="30"/>
      <c r="B74" s="39" t="s">
        <v>286</v>
      </c>
      <c r="C74" s="25" t="s">
        <v>287</v>
      </c>
      <c r="D74" s="16">
        <v>151000</v>
      </c>
      <c r="E74" s="17">
        <v>0</v>
      </c>
      <c r="F74" s="17">
        <v>319500</v>
      </c>
      <c r="G74" s="17">
        <v>0</v>
      </c>
      <c r="H74" s="105">
        <v>319500</v>
      </c>
      <c r="I74" s="17">
        <v>0</v>
      </c>
      <c r="J74" s="17">
        <f t="shared" si="7"/>
        <v>0</v>
      </c>
      <c r="K74" s="106">
        <v>319500</v>
      </c>
      <c r="L74" s="17">
        <v>0</v>
      </c>
      <c r="M74" s="17">
        <f t="shared" si="8"/>
        <v>0</v>
      </c>
      <c r="N74" s="18">
        <f t="shared" si="6"/>
        <v>100</v>
      </c>
    </row>
    <row r="75" spans="1:14" ht="15" customHeight="1">
      <c r="A75" s="30"/>
      <c r="B75" s="39" t="s">
        <v>341</v>
      </c>
      <c r="C75" s="25" t="s">
        <v>342</v>
      </c>
      <c r="D75" s="16">
        <v>0</v>
      </c>
      <c r="E75" s="17">
        <v>0</v>
      </c>
      <c r="F75" s="17">
        <v>10000000</v>
      </c>
      <c r="G75" s="17">
        <v>0</v>
      </c>
      <c r="H75" s="105">
        <v>10000000</v>
      </c>
      <c r="I75" s="17">
        <v>0</v>
      </c>
      <c r="J75" s="17">
        <f t="shared" si="7"/>
        <v>0</v>
      </c>
      <c r="K75" s="106"/>
      <c r="L75" s="17">
        <v>0</v>
      </c>
      <c r="M75" s="17">
        <f t="shared" si="8"/>
        <v>10000000</v>
      </c>
      <c r="N75" s="18">
        <f t="shared" si="6"/>
        <v>0</v>
      </c>
    </row>
    <row r="76" spans="1:14" ht="15" customHeight="1">
      <c r="A76" s="30"/>
      <c r="B76" s="39" t="s">
        <v>343</v>
      </c>
      <c r="C76" s="25" t="s">
        <v>344</v>
      </c>
      <c r="D76" s="16">
        <v>0</v>
      </c>
      <c r="E76" s="17">
        <v>0</v>
      </c>
      <c r="F76" s="17">
        <v>0</v>
      </c>
      <c r="G76" s="17">
        <v>0</v>
      </c>
      <c r="H76" s="105">
        <v>369880</v>
      </c>
      <c r="I76" s="17">
        <v>0</v>
      </c>
      <c r="J76" s="17">
        <f t="shared" si="7"/>
        <v>369880</v>
      </c>
      <c r="K76" s="106">
        <v>369877</v>
      </c>
      <c r="L76" s="17">
        <v>0</v>
      </c>
      <c r="M76" s="17">
        <f t="shared" si="8"/>
        <v>3</v>
      </c>
      <c r="N76" s="18">
        <f t="shared" si="6"/>
        <v>99.999188926138203</v>
      </c>
    </row>
    <row r="77" spans="1:14" ht="15" customHeight="1">
      <c r="A77" s="30"/>
      <c r="B77" s="39" t="s">
        <v>345</v>
      </c>
      <c r="C77" s="25" t="s">
        <v>346</v>
      </c>
      <c r="D77" s="16">
        <v>0</v>
      </c>
      <c r="E77" s="17">
        <v>0</v>
      </c>
      <c r="F77" s="17">
        <v>0</v>
      </c>
      <c r="G77" s="17">
        <v>0</v>
      </c>
      <c r="H77" s="105">
        <v>208340</v>
      </c>
      <c r="I77" s="17">
        <v>0</v>
      </c>
      <c r="J77" s="17">
        <f t="shared" si="7"/>
        <v>208340</v>
      </c>
      <c r="K77" s="106">
        <v>208340</v>
      </c>
      <c r="L77" s="17">
        <v>0</v>
      </c>
      <c r="M77" s="17">
        <f t="shared" si="8"/>
        <v>0</v>
      </c>
      <c r="N77" s="18">
        <f t="shared" si="6"/>
        <v>100</v>
      </c>
    </row>
    <row r="78" spans="1:14" ht="15" customHeight="1">
      <c r="A78" s="30"/>
      <c r="B78" s="39" t="s">
        <v>347</v>
      </c>
      <c r="C78" s="25" t="s">
        <v>348</v>
      </c>
      <c r="D78" s="16">
        <v>0</v>
      </c>
      <c r="E78" s="17">
        <v>0</v>
      </c>
      <c r="F78" s="17">
        <v>0</v>
      </c>
      <c r="G78" s="17">
        <v>0</v>
      </c>
      <c r="H78" s="105">
        <v>5330000</v>
      </c>
      <c r="I78" s="17">
        <v>0</v>
      </c>
      <c r="J78" s="17">
        <f t="shared" si="7"/>
        <v>5330000</v>
      </c>
      <c r="K78" s="106"/>
      <c r="L78" s="17">
        <v>0</v>
      </c>
      <c r="M78" s="17">
        <f t="shared" si="8"/>
        <v>5330000</v>
      </c>
      <c r="N78" s="18">
        <f t="shared" si="6"/>
        <v>0</v>
      </c>
    </row>
    <row r="79" spans="1:14" ht="15" customHeight="1">
      <c r="A79" s="30"/>
      <c r="B79" s="39" t="s">
        <v>152</v>
      </c>
      <c r="C79" s="25" t="s">
        <v>153</v>
      </c>
      <c r="D79" s="16">
        <v>93848000</v>
      </c>
      <c r="E79" s="17">
        <v>0.4</v>
      </c>
      <c r="F79" s="17">
        <v>118434000</v>
      </c>
      <c r="G79" s="17">
        <v>0.5</v>
      </c>
      <c r="H79" s="105">
        <v>118434000</v>
      </c>
      <c r="I79" s="17">
        <v>0.5</v>
      </c>
      <c r="J79" s="17">
        <f t="shared" si="7"/>
        <v>0</v>
      </c>
      <c r="K79" s="106">
        <v>53869707</v>
      </c>
      <c r="L79" s="17">
        <v>0.3</v>
      </c>
      <c r="M79" s="17">
        <f t="shared" si="8"/>
        <v>64564293</v>
      </c>
      <c r="N79" s="18">
        <f t="shared" si="6"/>
        <v>45.485001773139473</v>
      </c>
    </row>
    <row r="80" spans="1:14" ht="15" customHeight="1">
      <c r="A80" s="30"/>
      <c r="B80" s="39" t="s">
        <v>154</v>
      </c>
      <c r="C80" s="25" t="s">
        <v>155</v>
      </c>
      <c r="D80" s="16">
        <v>140797982</v>
      </c>
      <c r="E80" s="17">
        <v>0.6</v>
      </c>
      <c r="F80" s="17">
        <v>52590000</v>
      </c>
      <c r="G80" s="17">
        <v>0.2</v>
      </c>
      <c r="H80" s="105">
        <v>52590000</v>
      </c>
      <c r="I80" s="17">
        <v>0.2</v>
      </c>
      <c r="J80" s="17">
        <f t="shared" si="7"/>
        <v>0</v>
      </c>
      <c r="K80" s="106">
        <v>52584526</v>
      </c>
      <c r="L80" s="17">
        <v>0.3</v>
      </c>
      <c r="M80" s="17">
        <f t="shared" si="8"/>
        <v>5474</v>
      </c>
      <c r="N80" s="18">
        <f t="shared" si="6"/>
        <v>99.989591177029851</v>
      </c>
    </row>
    <row r="81" spans="1:14" ht="15" customHeight="1">
      <c r="A81" s="30"/>
      <c r="B81" s="39" t="s">
        <v>156</v>
      </c>
      <c r="C81" s="25" t="s">
        <v>157</v>
      </c>
      <c r="D81" s="16">
        <v>363418</v>
      </c>
      <c r="E81" s="17">
        <v>0</v>
      </c>
      <c r="F81" s="17">
        <v>0</v>
      </c>
      <c r="G81" s="17">
        <v>0</v>
      </c>
      <c r="H81" s="105"/>
      <c r="I81" s="17">
        <v>0</v>
      </c>
      <c r="J81" s="17">
        <f t="shared" si="7"/>
        <v>0</v>
      </c>
      <c r="K81" s="106"/>
      <c r="L81" s="17">
        <v>0</v>
      </c>
      <c r="M81" s="17">
        <f t="shared" si="8"/>
        <v>0</v>
      </c>
      <c r="N81" s="18">
        <v>0</v>
      </c>
    </row>
    <row r="82" spans="1:14" ht="15" customHeight="1">
      <c r="A82" s="30"/>
      <c r="B82" s="39" t="s">
        <v>158</v>
      </c>
      <c r="C82" s="25" t="s">
        <v>159</v>
      </c>
      <c r="D82" s="16">
        <v>1330000</v>
      </c>
      <c r="E82" s="17">
        <v>0</v>
      </c>
      <c r="F82" s="17">
        <v>1192200</v>
      </c>
      <c r="G82" s="17">
        <v>0</v>
      </c>
      <c r="H82" s="105">
        <v>1192200</v>
      </c>
      <c r="I82" s="17">
        <v>0</v>
      </c>
      <c r="J82" s="17">
        <f t="shared" si="7"/>
        <v>0</v>
      </c>
      <c r="K82" s="106">
        <v>1192196</v>
      </c>
      <c r="L82" s="17">
        <v>0</v>
      </c>
      <c r="M82" s="17">
        <f t="shared" si="8"/>
        <v>4</v>
      </c>
      <c r="N82" s="18">
        <f t="shared" si="6"/>
        <v>99.999664485824525</v>
      </c>
    </row>
    <row r="83" spans="1:14" ht="15" customHeight="1">
      <c r="A83" s="30"/>
      <c r="B83" s="39" t="s">
        <v>349</v>
      </c>
      <c r="C83" s="25" t="s">
        <v>350</v>
      </c>
      <c r="D83" s="16">
        <v>0</v>
      </c>
      <c r="E83" s="17">
        <v>0</v>
      </c>
      <c r="F83" s="17">
        <v>251600</v>
      </c>
      <c r="G83" s="17">
        <v>0</v>
      </c>
      <c r="H83" s="105">
        <v>251600</v>
      </c>
      <c r="I83" s="17">
        <v>0</v>
      </c>
      <c r="J83" s="17">
        <f t="shared" si="7"/>
        <v>0</v>
      </c>
      <c r="K83" s="106">
        <v>251555</v>
      </c>
      <c r="L83" s="17">
        <v>0</v>
      </c>
      <c r="M83" s="17">
        <f t="shared" si="8"/>
        <v>45</v>
      </c>
      <c r="N83" s="18">
        <f t="shared" si="6"/>
        <v>99.982114467408593</v>
      </c>
    </row>
    <row r="84" spans="1:14" ht="15" customHeight="1">
      <c r="A84" s="30"/>
      <c r="B84" s="39" t="s">
        <v>160</v>
      </c>
      <c r="C84" s="25" t="s">
        <v>161</v>
      </c>
      <c r="D84" s="16">
        <v>579247</v>
      </c>
      <c r="E84" s="17">
        <v>0</v>
      </c>
      <c r="F84" s="17">
        <v>0</v>
      </c>
      <c r="G84" s="17">
        <v>0</v>
      </c>
      <c r="H84" s="105"/>
      <c r="I84" s="17">
        <v>0</v>
      </c>
      <c r="J84" s="17">
        <f t="shared" si="7"/>
        <v>0</v>
      </c>
      <c r="K84" s="106"/>
      <c r="L84" s="17">
        <v>0</v>
      </c>
      <c r="M84" s="17">
        <f t="shared" si="8"/>
        <v>0</v>
      </c>
      <c r="N84" s="18">
        <v>0</v>
      </c>
    </row>
    <row r="85" spans="1:14" ht="15" customHeight="1">
      <c r="A85" s="30"/>
      <c r="B85" s="39" t="s">
        <v>288</v>
      </c>
      <c r="C85" s="25" t="s">
        <v>289</v>
      </c>
      <c r="D85" s="16">
        <v>2773452</v>
      </c>
      <c r="E85" s="17">
        <v>0</v>
      </c>
      <c r="F85" s="17">
        <v>0</v>
      </c>
      <c r="G85" s="17">
        <v>0</v>
      </c>
      <c r="H85" s="105">
        <v>9274607</v>
      </c>
      <c r="I85" s="17">
        <v>0</v>
      </c>
      <c r="J85" s="17">
        <f t="shared" si="7"/>
        <v>9274607</v>
      </c>
      <c r="K85" s="106">
        <v>1074607</v>
      </c>
      <c r="L85" s="17">
        <v>0</v>
      </c>
      <c r="M85" s="17">
        <f t="shared" si="8"/>
        <v>8200000</v>
      </c>
      <c r="N85" s="18">
        <f t="shared" si="6"/>
        <v>11.586550244123552</v>
      </c>
    </row>
    <row r="86" spans="1:14" ht="23.25" customHeight="1">
      <c r="A86" s="30"/>
      <c r="B86" s="108" t="s">
        <v>375</v>
      </c>
      <c r="C86" s="109" t="s">
        <v>376</v>
      </c>
      <c r="D86" s="106">
        <v>0</v>
      </c>
      <c r="E86" s="17">
        <v>0</v>
      </c>
      <c r="F86" s="17">
        <v>0</v>
      </c>
      <c r="G86" s="17">
        <v>0</v>
      </c>
      <c r="H86" s="105">
        <v>100000</v>
      </c>
      <c r="I86" s="17">
        <v>0</v>
      </c>
      <c r="J86" s="17">
        <f t="shared" si="7"/>
        <v>100000</v>
      </c>
      <c r="K86" s="106">
        <v>54884</v>
      </c>
      <c r="L86" s="17">
        <v>0</v>
      </c>
      <c r="M86" s="17">
        <f t="shared" ref="M86" si="9">H86-K86</f>
        <v>45116</v>
      </c>
      <c r="N86" s="18">
        <f t="shared" ref="N86" si="10">K86/H86*100</f>
        <v>54.884</v>
      </c>
    </row>
    <row r="87" spans="1:14" ht="15" customHeight="1">
      <c r="A87" s="30"/>
      <c r="B87" s="39" t="s">
        <v>290</v>
      </c>
      <c r="C87" s="25" t="s">
        <v>291</v>
      </c>
      <c r="D87" s="16">
        <v>0</v>
      </c>
      <c r="E87" s="17">
        <v>0</v>
      </c>
      <c r="F87" s="17">
        <v>0</v>
      </c>
      <c r="G87" s="17">
        <v>0</v>
      </c>
      <c r="H87" s="105"/>
      <c r="I87" s="17">
        <v>0</v>
      </c>
      <c r="J87" s="17">
        <f t="shared" si="7"/>
        <v>0</v>
      </c>
      <c r="K87" s="106"/>
      <c r="L87" s="17">
        <v>0</v>
      </c>
      <c r="M87" s="17">
        <f t="shared" si="8"/>
        <v>0</v>
      </c>
      <c r="N87" s="18">
        <v>0</v>
      </c>
    </row>
    <row r="88" spans="1:14" ht="15" customHeight="1">
      <c r="A88" s="30"/>
      <c r="B88" s="39" t="s">
        <v>292</v>
      </c>
      <c r="C88" s="25" t="s">
        <v>293</v>
      </c>
      <c r="D88" s="16">
        <v>0</v>
      </c>
      <c r="E88" s="17">
        <v>0</v>
      </c>
      <c r="F88" s="17">
        <v>0</v>
      </c>
      <c r="G88" s="17">
        <v>0</v>
      </c>
      <c r="H88" s="105"/>
      <c r="I88" s="17">
        <v>0</v>
      </c>
      <c r="J88" s="17">
        <f t="shared" si="7"/>
        <v>0</v>
      </c>
      <c r="K88" s="106"/>
      <c r="L88" s="17">
        <v>0</v>
      </c>
      <c r="M88" s="17">
        <f t="shared" si="8"/>
        <v>0</v>
      </c>
      <c r="N88" s="18">
        <v>0</v>
      </c>
    </row>
    <row r="89" spans="1:14" ht="15" customHeight="1">
      <c r="A89" s="30"/>
      <c r="B89" s="39" t="s">
        <v>294</v>
      </c>
      <c r="C89" s="25" t="s">
        <v>295</v>
      </c>
      <c r="D89" s="16">
        <v>0</v>
      </c>
      <c r="E89" s="17">
        <v>0</v>
      </c>
      <c r="F89" s="17">
        <v>0</v>
      </c>
      <c r="G89" s="17">
        <v>0</v>
      </c>
      <c r="H89" s="105"/>
      <c r="I89" s="17">
        <v>0</v>
      </c>
      <c r="J89" s="17">
        <f t="shared" si="7"/>
        <v>0</v>
      </c>
      <c r="K89" s="106"/>
      <c r="L89" s="17">
        <v>0</v>
      </c>
      <c r="M89" s="17">
        <f t="shared" si="8"/>
        <v>0</v>
      </c>
      <c r="N89" s="18">
        <v>0</v>
      </c>
    </row>
    <row r="90" spans="1:14" ht="15" customHeight="1">
      <c r="A90" s="30"/>
      <c r="B90" s="39" t="s">
        <v>296</v>
      </c>
      <c r="C90" s="25" t="s">
        <v>297</v>
      </c>
      <c r="D90" s="16">
        <v>0</v>
      </c>
      <c r="E90" s="17">
        <v>0</v>
      </c>
      <c r="F90" s="17">
        <v>0</v>
      </c>
      <c r="G90" s="17">
        <v>0</v>
      </c>
      <c r="H90" s="105"/>
      <c r="I90" s="17">
        <v>0</v>
      </c>
      <c r="J90" s="17">
        <f t="shared" si="7"/>
        <v>0</v>
      </c>
      <c r="K90" s="106"/>
      <c r="L90" s="17">
        <v>0</v>
      </c>
      <c r="M90" s="17">
        <f t="shared" si="8"/>
        <v>0</v>
      </c>
      <c r="N90" s="18">
        <v>0</v>
      </c>
    </row>
    <row r="91" spans="1:14" ht="15" customHeight="1">
      <c r="A91" s="30"/>
      <c r="B91" s="39" t="s">
        <v>298</v>
      </c>
      <c r="C91" s="25" t="s">
        <v>299</v>
      </c>
      <c r="D91" s="16">
        <v>0</v>
      </c>
      <c r="E91" s="17">
        <v>0</v>
      </c>
      <c r="F91" s="17">
        <v>0</v>
      </c>
      <c r="G91" s="17">
        <v>0</v>
      </c>
      <c r="H91" s="105"/>
      <c r="I91" s="17">
        <v>0</v>
      </c>
      <c r="J91" s="17">
        <f t="shared" si="7"/>
        <v>0</v>
      </c>
      <c r="K91" s="106"/>
      <c r="L91" s="17">
        <v>0</v>
      </c>
      <c r="M91" s="17">
        <f t="shared" si="8"/>
        <v>0</v>
      </c>
      <c r="N91" s="18">
        <v>0</v>
      </c>
    </row>
    <row r="92" spans="1:14" ht="15" customHeight="1">
      <c r="A92" s="30"/>
      <c r="B92" s="39" t="s">
        <v>300</v>
      </c>
      <c r="C92" s="25" t="s">
        <v>301</v>
      </c>
      <c r="D92" s="16">
        <v>10197329</v>
      </c>
      <c r="E92" s="17">
        <v>0</v>
      </c>
      <c r="F92" s="17">
        <v>0</v>
      </c>
      <c r="G92" s="17">
        <v>0</v>
      </c>
      <c r="H92" s="105"/>
      <c r="I92" s="17">
        <v>0</v>
      </c>
      <c r="J92" s="17">
        <f t="shared" si="7"/>
        <v>0</v>
      </c>
      <c r="K92" s="106"/>
      <c r="L92" s="17">
        <v>0</v>
      </c>
      <c r="M92" s="17">
        <f t="shared" si="8"/>
        <v>0</v>
      </c>
      <c r="N92" s="18">
        <v>0</v>
      </c>
    </row>
    <row r="93" spans="1:14" ht="15" customHeight="1">
      <c r="A93" s="30"/>
      <c r="B93" s="39" t="s">
        <v>351</v>
      </c>
      <c r="C93" s="25" t="s">
        <v>352</v>
      </c>
      <c r="D93" s="16">
        <v>0</v>
      </c>
      <c r="E93" s="17">
        <v>0</v>
      </c>
      <c r="F93" s="17">
        <v>0</v>
      </c>
      <c r="G93" s="17">
        <v>0</v>
      </c>
      <c r="H93" s="105">
        <v>77850</v>
      </c>
      <c r="I93" s="17">
        <v>0</v>
      </c>
      <c r="J93" s="17">
        <f t="shared" si="7"/>
        <v>77850</v>
      </c>
      <c r="K93" s="106">
        <v>77844</v>
      </c>
      <c r="L93" s="17">
        <v>0</v>
      </c>
      <c r="M93" s="17">
        <f t="shared" si="8"/>
        <v>6</v>
      </c>
      <c r="N93" s="18">
        <f t="shared" si="6"/>
        <v>99.992292870905587</v>
      </c>
    </row>
    <row r="94" spans="1:14" ht="15" customHeight="1">
      <c r="A94" s="30"/>
      <c r="B94" s="39" t="s">
        <v>302</v>
      </c>
      <c r="C94" s="25" t="s">
        <v>303</v>
      </c>
      <c r="D94" s="16">
        <v>19512000</v>
      </c>
      <c r="E94" s="17">
        <v>0.1</v>
      </c>
      <c r="F94" s="17">
        <v>0</v>
      </c>
      <c r="G94" s="17">
        <v>0</v>
      </c>
      <c r="H94" s="105"/>
      <c r="I94" s="17">
        <v>0</v>
      </c>
      <c r="J94" s="17">
        <f t="shared" si="7"/>
        <v>0</v>
      </c>
      <c r="K94" s="106"/>
      <c r="L94" s="17">
        <v>0</v>
      </c>
      <c r="M94" s="17">
        <f t="shared" si="8"/>
        <v>0</v>
      </c>
      <c r="N94" s="18">
        <v>0</v>
      </c>
    </row>
    <row r="95" spans="1:14" ht="15" customHeight="1">
      <c r="A95" s="30"/>
      <c r="B95" s="39" t="s">
        <v>304</v>
      </c>
      <c r="C95" s="25" t="s">
        <v>305</v>
      </c>
      <c r="D95" s="16">
        <v>14064000</v>
      </c>
      <c r="E95" s="17">
        <v>0.1</v>
      </c>
      <c r="F95" s="17">
        <v>110000000</v>
      </c>
      <c r="G95" s="17">
        <v>0.4</v>
      </c>
      <c r="H95" s="105">
        <v>107037100</v>
      </c>
      <c r="I95" s="17">
        <v>0.4</v>
      </c>
      <c r="J95" s="17">
        <f t="shared" si="7"/>
        <v>-2962900</v>
      </c>
      <c r="K95" s="106">
        <v>107037072</v>
      </c>
      <c r="L95" s="17">
        <v>0.5</v>
      </c>
      <c r="M95" s="17">
        <f t="shared" si="8"/>
        <v>28</v>
      </c>
      <c r="N95" s="18">
        <f t="shared" si="6"/>
        <v>99.99997384084584</v>
      </c>
    </row>
    <row r="96" spans="1:14" ht="15" customHeight="1">
      <c r="A96" s="30"/>
      <c r="B96" s="39" t="s">
        <v>162</v>
      </c>
      <c r="C96" s="25" t="s">
        <v>163</v>
      </c>
      <c r="D96" s="16">
        <v>2623514</v>
      </c>
      <c r="E96" s="17">
        <v>0</v>
      </c>
      <c r="F96" s="17">
        <v>0</v>
      </c>
      <c r="G96" s="17">
        <v>0</v>
      </c>
      <c r="H96" s="105"/>
      <c r="I96" s="17">
        <v>0</v>
      </c>
      <c r="J96" s="17">
        <f t="shared" si="7"/>
        <v>0</v>
      </c>
      <c r="K96" s="106"/>
      <c r="L96" s="17">
        <v>0</v>
      </c>
      <c r="M96" s="17">
        <f t="shared" si="8"/>
        <v>0</v>
      </c>
      <c r="N96" s="18">
        <v>0</v>
      </c>
    </row>
    <row r="97" spans="1:14" ht="15" customHeight="1">
      <c r="A97" s="30"/>
      <c r="B97" s="39" t="s">
        <v>353</v>
      </c>
      <c r="C97" s="25" t="s">
        <v>354</v>
      </c>
      <c r="D97" s="16">
        <v>0</v>
      </c>
      <c r="E97" s="17">
        <v>0</v>
      </c>
      <c r="F97" s="17">
        <v>0</v>
      </c>
      <c r="G97" s="17">
        <v>0</v>
      </c>
      <c r="H97" s="105">
        <v>989000</v>
      </c>
      <c r="I97" s="17">
        <v>0</v>
      </c>
      <c r="J97" s="17">
        <f t="shared" si="7"/>
        <v>989000</v>
      </c>
      <c r="K97" s="106">
        <v>986366</v>
      </c>
      <c r="L97" s="17">
        <v>0</v>
      </c>
      <c r="M97" s="17">
        <f t="shared" si="8"/>
        <v>2634</v>
      </c>
      <c r="N97" s="18">
        <f t="shared" si="6"/>
        <v>99.733670374115263</v>
      </c>
    </row>
    <row r="98" spans="1:14" ht="15" customHeight="1">
      <c r="A98" s="30"/>
      <c r="B98" s="39" t="s">
        <v>355</v>
      </c>
      <c r="C98" s="25" t="s">
        <v>356</v>
      </c>
      <c r="D98" s="16">
        <v>0</v>
      </c>
      <c r="E98" s="17">
        <v>0</v>
      </c>
      <c r="F98" s="17">
        <v>0</v>
      </c>
      <c r="G98" s="17">
        <v>0</v>
      </c>
      <c r="H98" s="105">
        <v>418000</v>
      </c>
      <c r="I98" s="17">
        <v>0</v>
      </c>
      <c r="J98" s="17">
        <f t="shared" si="7"/>
        <v>418000</v>
      </c>
      <c r="K98" s="106">
        <v>358797</v>
      </c>
      <c r="L98" s="17">
        <v>0</v>
      </c>
      <c r="M98" s="17">
        <f t="shared" si="8"/>
        <v>59203</v>
      </c>
      <c r="N98" s="18">
        <f t="shared" si="6"/>
        <v>85.836602870813394</v>
      </c>
    </row>
    <row r="99" spans="1:14" ht="15" customHeight="1">
      <c r="A99" s="30"/>
      <c r="B99" s="39" t="s">
        <v>357</v>
      </c>
      <c r="C99" s="25" t="s">
        <v>358</v>
      </c>
      <c r="D99" s="16">
        <v>0</v>
      </c>
      <c r="E99" s="17">
        <v>0</v>
      </c>
      <c r="F99" s="17">
        <v>0</v>
      </c>
      <c r="G99" s="17">
        <v>0</v>
      </c>
      <c r="H99" s="105">
        <v>1500000</v>
      </c>
      <c r="I99" s="17">
        <v>0</v>
      </c>
      <c r="J99" s="17">
        <f t="shared" si="7"/>
        <v>1500000</v>
      </c>
      <c r="K99" s="106"/>
      <c r="L99" s="17">
        <v>0</v>
      </c>
      <c r="M99" s="17">
        <f t="shared" si="8"/>
        <v>1500000</v>
      </c>
      <c r="N99" s="18">
        <f t="shared" si="6"/>
        <v>0</v>
      </c>
    </row>
    <row r="100" spans="1:14" ht="15" customHeight="1">
      <c r="A100" s="30"/>
      <c r="B100" s="39" t="s">
        <v>164</v>
      </c>
      <c r="C100" s="25" t="s">
        <v>165</v>
      </c>
      <c r="D100" s="16">
        <v>29005</v>
      </c>
      <c r="E100" s="17">
        <v>0</v>
      </c>
      <c r="F100" s="17">
        <v>0</v>
      </c>
      <c r="G100" s="17">
        <v>0</v>
      </c>
      <c r="H100" s="105"/>
      <c r="I100" s="17">
        <v>0</v>
      </c>
      <c r="J100" s="17">
        <f t="shared" si="7"/>
        <v>0</v>
      </c>
      <c r="K100" s="106"/>
      <c r="L100" s="17">
        <v>0</v>
      </c>
      <c r="M100" s="17">
        <f t="shared" si="8"/>
        <v>0</v>
      </c>
      <c r="N100" s="18">
        <v>0</v>
      </c>
    </row>
    <row r="101" spans="1:14" ht="15" customHeight="1">
      <c r="A101" s="30"/>
      <c r="B101" s="39" t="s">
        <v>306</v>
      </c>
      <c r="C101" s="25" t="s">
        <v>307</v>
      </c>
      <c r="D101" s="16">
        <v>0</v>
      </c>
      <c r="E101" s="17">
        <v>0</v>
      </c>
      <c r="F101" s="17">
        <v>0</v>
      </c>
      <c r="G101" s="17">
        <v>0</v>
      </c>
      <c r="H101" s="105"/>
      <c r="I101" s="17">
        <v>0</v>
      </c>
      <c r="J101" s="17">
        <f t="shared" si="7"/>
        <v>0</v>
      </c>
      <c r="K101" s="106"/>
      <c r="L101" s="17">
        <v>0</v>
      </c>
      <c r="M101" s="17">
        <f t="shared" si="8"/>
        <v>0</v>
      </c>
      <c r="N101" s="18">
        <v>0</v>
      </c>
    </row>
    <row r="102" spans="1:14" ht="15" customHeight="1">
      <c r="A102" s="30"/>
      <c r="B102" s="39" t="s">
        <v>308</v>
      </c>
      <c r="C102" s="25" t="s">
        <v>309</v>
      </c>
      <c r="D102" s="16">
        <v>0</v>
      </c>
      <c r="E102" s="17">
        <v>0</v>
      </c>
      <c r="F102" s="17">
        <v>90000000</v>
      </c>
      <c r="G102" s="17">
        <v>0.4</v>
      </c>
      <c r="H102" s="105">
        <v>90000000</v>
      </c>
      <c r="I102" s="17">
        <v>0.4</v>
      </c>
      <c r="J102" s="17">
        <f t="shared" si="7"/>
        <v>0</v>
      </c>
      <c r="K102" s="106">
        <v>6000000</v>
      </c>
      <c r="L102" s="17">
        <v>0</v>
      </c>
      <c r="M102" s="17">
        <f t="shared" si="8"/>
        <v>84000000</v>
      </c>
      <c r="N102" s="18">
        <f t="shared" si="6"/>
        <v>6.666666666666667</v>
      </c>
    </row>
    <row r="103" spans="1:14" ht="15" customHeight="1">
      <c r="A103" s="30"/>
      <c r="B103" s="39" t="s">
        <v>310</v>
      </c>
      <c r="C103" s="25" t="s">
        <v>311</v>
      </c>
      <c r="D103" s="16">
        <v>0</v>
      </c>
      <c r="E103" s="17">
        <v>0</v>
      </c>
      <c r="F103" s="17">
        <v>67268920</v>
      </c>
      <c r="G103" s="17">
        <v>0.3</v>
      </c>
      <c r="H103" s="105">
        <v>67268920</v>
      </c>
      <c r="I103" s="17">
        <v>0.3</v>
      </c>
      <c r="J103" s="17">
        <f t="shared" si="7"/>
        <v>0</v>
      </c>
      <c r="K103" s="106">
        <v>54000000</v>
      </c>
      <c r="L103" s="17">
        <v>0</v>
      </c>
      <c r="M103" s="17">
        <f t="shared" si="8"/>
        <v>13268920</v>
      </c>
      <c r="N103" s="18">
        <f t="shared" si="6"/>
        <v>80.274813390790285</v>
      </c>
    </row>
    <row r="104" spans="1:14" ht="15" customHeight="1">
      <c r="A104" s="30"/>
      <c r="B104" s="39" t="s">
        <v>312</v>
      </c>
      <c r="C104" s="25" t="s">
        <v>313</v>
      </c>
      <c r="D104" s="16">
        <v>0</v>
      </c>
      <c r="E104" s="17">
        <v>0</v>
      </c>
      <c r="F104" s="17">
        <v>0</v>
      </c>
      <c r="G104" s="17">
        <v>0</v>
      </c>
      <c r="H104" s="105"/>
      <c r="I104" s="17">
        <v>0</v>
      </c>
      <c r="J104" s="17">
        <f t="shared" si="7"/>
        <v>0</v>
      </c>
      <c r="K104" s="106"/>
      <c r="L104" s="17">
        <v>0</v>
      </c>
      <c r="M104" s="17">
        <f t="shared" si="8"/>
        <v>0</v>
      </c>
      <c r="N104" s="18">
        <v>0</v>
      </c>
    </row>
    <row r="105" spans="1:14" ht="15" customHeight="1">
      <c r="A105" s="30"/>
      <c r="B105" s="39" t="s">
        <v>314</v>
      </c>
      <c r="C105" s="25" t="s">
        <v>315</v>
      </c>
      <c r="D105" s="16">
        <v>0</v>
      </c>
      <c r="E105" s="17">
        <v>0</v>
      </c>
      <c r="F105" s="17">
        <v>0</v>
      </c>
      <c r="G105" s="17">
        <v>0</v>
      </c>
      <c r="H105" s="105"/>
      <c r="I105" s="17">
        <v>0</v>
      </c>
      <c r="J105" s="17">
        <f t="shared" si="7"/>
        <v>0</v>
      </c>
      <c r="K105" s="106"/>
      <c r="L105" s="17">
        <v>0</v>
      </c>
      <c r="M105" s="17">
        <f t="shared" si="8"/>
        <v>0</v>
      </c>
      <c r="N105" s="18">
        <v>0</v>
      </c>
    </row>
    <row r="106" spans="1:14" ht="15" customHeight="1">
      <c r="A106" s="30"/>
      <c r="B106" s="39" t="s">
        <v>189</v>
      </c>
      <c r="C106" s="25" t="s">
        <v>190</v>
      </c>
      <c r="D106" s="16">
        <v>29915490</v>
      </c>
      <c r="E106" s="17">
        <v>0.1</v>
      </c>
      <c r="F106" s="17">
        <v>0</v>
      </c>
      <c r="G106" s="17">
        <v>0</v>
      </c>
      <c r="H106" s="105"/>
      <c r="I106" s="17">
        <v>0</v>
      </c>
      <c r="J106" s="17">
        <f t="shared" si="7"/>
        <v>0</v>
      </c>
      <c r="K106" s="106"/>
      <c r="L106" s="17">
        <v>0</v>
      </c>
      <c r="M106" s="17">
        <f t="shared" si="8"/>
        <v>0</v>
      </c>
      <c r="N106" s="18">
        <v>0</v>
      </c>
    </row>
    <row r="107" spans="1:14" ht="15" customHeight="1">
      <c r="A107" s="30"/>
      <c r="B107" s="39" t="s">
        <v>166</v>
      </c>
      <c r="C107" s="25" t="s">
        <v>167</v>
      </c>
      <c r="D107" s="16">
        <v>5676872</v>
      </c>
      <c r="E107" s="17">
        <v>0</v>
      </c>
      <c r="F107" s="17">
        <v>0</v>
      </c>
      <c r="G107" s="17">
        <v>0</v>
      </c>
      <c r="H107" s="105"/>
      <c r="I107" s="17">
        <v>0</v>
      </c>
      <c r="J107" s="17">
        <f t="shared" si="7"/>
        <v>0</v>
      </c>
      <c r="K107" s="106"/>
      <c r="L107" s="17">
        <v>0</v>
      </c>
      <c r="M107" s="17">
        <f t="shared" si="8"/>
        <v>0</v>
      </c>
      <c r="N107" s="18">
        <v>0</v>
      </c>
    </row>
    <row r="108" spans="1:14" ht="15" customHeight="1">
      <c r="A108" s="30"/>
      <c r="B108" s="39" t="s">
        <v>168</v>
      </c>
      <c r="C108" s="25" t="s">
        <v>169</v>
      </c>
      <c r="D108" s="16">
        <v>0</v>
      </c>
      <c r="E108" s="17">
        <v>0</v>
      </c>
      <c r="F108" s="17">
        <v>30157500</v>
      </c>
      <c r="G108" s="17">
        <v>0.1</v>
      </c>
      <c r="H108" s="105">
        <v>75393</v>
      </c>
      <c r="I108" s="17">
        <v>0.2</v>
      </c>
      <c r="J108" s="17">
        <f t="shared" si="7"/>
        <v>-30082107</v>
      </c>
      <c r="K108" s="106"/>
      <c r="L108" s="17">
        <v>0</v>
      </c>
      <c r="M108" s="17">
        <f t="shared" si="8"/>
        <v>75393</v>
      </c>
      <c r="N108" s="18">
        <f t="shared" ref="N108:N129" si="11">K108/H108*100</f>
        <v>0</v>
      </c>
    </row>
    <row r="109" spans="1:14" ht="15" customHeight="1">
      <c r="A109" s="30"/>
      <c r="B109" s="39" t="s">
        <v>170</v>
      </c>
      <c r="C109" s="25" t="s">
        <v>171</v>
      </c>
      <c r="D109" s="16">
        <v>0</v>
      </c>
      <c r="E109" s="17">
        <v>0</v>
      </c>
      <c r="F109" s="17">
        <v>5000000</v>
      </c>
      <c r="G109" s="17">
        <v>0</v>
      </c>
      <c r="H109" s="105">
        <v>5000000</v>
      </c>
      <c r="I109" s="17">
        <v>0</v>
      </c>
      <c r="J109" s="17">
        <f t="shared" si="7"/>
        <v>0</v>
      </c>
      <c r="K109" s="106">
        <v>2000000</v>
      </c>
      <c r="L109" s="17">
        <v>0</v>
      </c>
      <c r="M109" s="17">
        <f t="shared" si="8"/>
        <v>3000000</v>
      </c>
      <c r="N109" s="18">
        <f t="shared" si="11"/>
        <v>40</v>
      </c>
    </row>
    <row r="110" spans="1:14" ht="15" customHeight="1">
      <c r="A110" s="30"/>
      <c r="B110" s="39" t="s">
        <v>316</v>
      </c>
      <c r="C110" s="25" t="s">
        <v>317</v>
      </c>
      <c r="D110" s="16">
        <v>6196800</v>
      </c>
      <c r="E110" s="17">
        <v>0</v>
      </c>
      <c r="F110" s="17">
        <v>0</v>
      </c>
      <c r="G110" s="17">
        <v>0</v>
      </c>
      <c r="H110" s="105"/>
      <c r="I110" s="17">
        <v>0</v>
      </c>
      <c r="J110" s="17">
        <f t="shared" si="7"/>
        <v>0</v>
      </c>
      <c r="K110" s="106"/>
      <c r="L110" s="17">
        <v>0</v>
      </c>
      <c r="M110" s="17">
        <f t="shared" si="8"/>
        <v>0</v>
      </c>
      <c r="N110" s="18">
        <v>0</v>
      </c>
    </row>
    <row r="111" spans="1:14" ht="15" customHeight="1">
      <c r="A111" s="30"/>
      <c r="B111" s="39" t="s">
        <v>318</v>
      </c>
      <c r="C111" s="25" t="s">
        <v>319</v>
      </c>
      <c r="D111" s="16">
        <v>36379200</v>
      </c>
      <c r="E111" s="17">
        <v>0.2</v>
      </c>
      <c r="F111" s="17">
        <v>40000000</v>
      </c>
      <c r="G111" s="17">
        <v>0.2</v>
      </c>
      <c r="H111" s="105">
        <v>93650330</v>
      </c>
      <c r="I111" s="17">
        <v>0.2</v>
      </c>
      <c r="J111" s="17">
        <f t="shared" si="7"/>
        <v>53650330</v>
      </c>
      <c r="K111" s="106"/>
      <c r="L111" s="17">
        <v>0</v>
      </c>
      <c r="M111" s="17">
        <f t="shared" si="8"/>
        <v>93650330</v>
      </c>
      <c r="N111" s="18">
        <f t="shared" si="11"/>
        <v>0</v>
      </c>
    </row>
    <row r="112" spans="1:14" ht="15" customHeight="1">
      <c r="A112" s="30"/>
      <c r="B112" s="39" t="s">
        <v>172</v>
      </c>
      <c r="C112" s="25" t="s">
        <v>173</v>
      </c>
      <c r="D112" s="16">
        <v>21447468</v>
      </c>
      <c r="E112" s="17">
        <v>0.1</v>
      </c>
      <c r="F112" s="17">
        <v>0</v>
      </c>
      <c r="G112" s="17">
        <v>0</v>
      </c>
      <c r="H112" s="105"/>
      <c r="I112" s="17">
        <v>0</v>
      </c>
      <c r="J112" s="17">
        <f t="shared" si="7"/>
        <v>0</v>
      </c>
      <c r="K112" s="106"/>
      <c r="L112" s="17">
        <v>0</v>
      </c>
      <c r="M112" s="17">
        <f t="shared" si="8"/>
        <v>0</v>
      </c>
      <c r="N112" s="18">
        <v>0</v>
      </c>
    </row>
    <row r="113" spans="1:14" ht="15" customHeight="1">
      <c r="A113" s="30"/>
      <c r="B113" s="39" t="s">
        <v>174</v>
      </c>
      <c r="C113" s="25" t="s">
        <v>175</v>
      </c>
      <c r="D113" s="16">
        <v>269529120</v>
      </c>
      <c r="E113" s="17">
        <v>1.2</v>
      </c>
      <c r="F113" s="17">
        <v>0</v>
      </c>
      <c r="G113" s="17">
        <v>0</v>
      </c>
      <c r="H113" s="105"/>
      <c r="I113" s="17">
        <v>0</v>
      </c>
      <c r="J113" s="17">
        <f t="shared" si="7"/>
        <v>0</v>
      </c>
      <c r="K113" s="106"/>
      <c r="L113" s="17">
        <v>0</v>
      </c>
      <c r="M113" s="17">
        <f t="shared" si="8"/>
        <v>0</v>
      </c>
      <c r="N113" s="18">
        <v>0</v>
      </c>
    </row>
    <row r="114" spans="1:14" ht="15" customHeight="1">
      <c r="A114" s="30"/>
      <c r="B114" s="39" t="s">
        <v>260</v>
      </c>
      <c r="C114" s="25" t="s">
        <v>261</v>
      </c>
      <c r="D114" s="16">
        <v>11830440</v>
      </c>
      <c r="E114" s="17">
        <v>0.1</v>
      </c>
      <c r="F114" s="17">
        <v>9000000</v>
      </c>
      <c r="G114" s="17">
        <v>0</v>
      </c>
      <c r="H114" s="105">
        <v>7800000</v>
      </c>
      <c r="I114" s="17">
        <v>0</v>
      </c>
      <c r="J114" s="17">
        <f t="shared" si="7"/>
        <v>-1200000</v>
      </c>
      <c r="K114" s="106">
        <v>7800000</v>
      </c>
      <c r="L114" s="17">
        <v>0</v>
      </c>
      <c r="M114" s="17">
        <f t="shared" si="8"/>
        <v>0</v>
      </c>
      <c r="N114" s="18">
        <f t="shared" si="11"/>
        <v>100</v>
      </c>
    </row>
    <row r="115" spans="1:14" ht="15" customHeight="1">
      <c r="A115" s="30"/>
      <c r="B115" s="39" t="s">
        <v>176</v>
      </c>
      <c r="C115" s="25" t="s">
        <v>177</v>
      </c>
      <c r="D115" s="16">
        <v>0</v>
      </c>
      <c r="E115" s="17">
        <v>0</v>
      </c>
      <c r="F115" s="17">
        <v>20000000</v>
      </c>
      <c r="G115" s="17">
        <v>0.1</v>
      </c>
      <c r="H115" s="105">
        <v>29060000</v>
      </c>
      <c r="I115" s="17">
        <v>0.1</v>
      </c>
      <c r="J115" s="17">
        <f t="shared" si="7"/>
        <v>9060000</v>
      </c>
      <c r="K115" s="106"/>
      <c r="L115" s="17">
        <v>0</v>
      </c>
      <c r="M115" s="17">
        <f t="shared" si="8"/>
        <v>29060000</v>
      </c>
      <c r="N115" s="18">
        <f t="shared" si="11"/>
        <v>0</v>
      </c>
    </row>
    <row r="116" spans="1:14" ht="15" customHeight="1">
      <c r="A116" s="30"/>
      <c r="B116" s="39" t="s">
        <v>359</v>
      </c>
      <c r="C116" s="25" t="s">
        <v>360</v>
      </c>
      <c r="D116" s="16">
        <v>885600</v>
      </c>
      <c r="E116" s="17">
        <v>0</v>
      </c>
      <c r="F116" s="17">
        <v>0</v>
      </c>
      <c r="G116" s="17">
        <v>0</v>
      </c>
      <c r="H116" s="105"/>
      <c r="I116" s="17">
        <v>0</v>
      </c>
      <c r="J116" s="17">
        <f t="shared" si="7"/>
        <v>0</v>
      </c>
      <c r="K116" s="106"/>
      <c r="L116" s="17">
        <v>0</v>
      </c>
      <c r="M116" s="17">
        <f t="shared" si="8"/>
        <v>0</v>
      </c>
      <c r="N116" s="18">
        <v>0</v>
      </c>
    </row>
    <row r="117" spans="1:14" ht="26.25" customHeight="1">
      <c r="A117" s="30"/>
      <c r="B117" s="110" t="s">
        <v>377</v>
      </c>
      <c r="C117" s="109" t="s">
        <v>378</v>
      </c>
      <c r="D117" s="16"/>
      <c r="E117" s="17">
        <v>0</v>
      </c>
      <c r="F117" s="17">
        <v>0</v>
      </c>
      <c r="G117" s="17">
        <v>0</v>
      </c>
      <c r="H117" s="105">
        <v>1700000</v>
      </c>
      <c r="I117" s="17">
        <v>0</v>
      </c>
      <c r="J117" s="17">
        <f t="shared" si="7"/>
        <v>1700000</v>
      </c>
      <c r="K117" s="106"/>
      <c r="L117" s="17">
        <v>1</v>
      </c>
      <c r="M117" s="17">
        <f t="shared" ref="M117" si="12">H117-K117</f>
        <v>1700000</v>
      </c>
      <c r="N117" s="18">
        <f t="shared" ref="N117" si="13">K117/H117*100</f>
        <v>0</v>
      </c>
    </row>
    <row r="118" spans="1:14" ht="15" customHeight="1">
      <c r="A118" s="30"/>
      <c r="B118" s="39"/>
      <c r="C118" s="26" t="s">
        <v>98</v>
      </c>
      <c r="D118" s="19">
        <v>736941242</v>
      </c>
      <c r="E118" s="20">
        <v>3.2</v>
      </c>
      <c r="F118" s="20">
        <v>694127000</v>
      </c>
      <c r="G118" s="20">
        <v>2.7</v>
      </c>
      <c r="H118" s="20">
        <f>SUM(H56:H117)</f>
        <v>694127000</v>
      </c>
      <c r="I118" s="20">
        <v>2.7</v>
      </c>
      <c r="J118" s="20">
        <f>SUM(J56:J117)</f>
        <v>0</v>
      </c>
      <c r="K118" s="20">
        <f t="shared" ref="K118" si="14">SUM(K56:K116)</f>
        <v>362672468</v>
      </c>
      <c r="L118" s="20">
        <v>1.2</v>
      </c>
      <c r="M118" s="20">
        <f>SUM(M56:M117)</f>
        <v>331454532</v>
      </c>
      <c r="N118" s="1">
        <f t="shared" si="11"/>
        <v>52.248719326578566</v>
      </c>
    </row>
    <row r="119" spans="1:14" ht="15" customHeight="1">
      <c r="A119" s="30"/>
      <c r="B119" s="39" t="s">
        <v>107</v>
      </c>
      <c r="C119" s="25" t="s">
        <v>108</v>
      </c>
      <c r="D119" s="16"/>
      <c r="E119" s="17"/>
      <c r="F119" s="17"/>
      <c r="G119" s="17"/>
      <c r="H119" s="17"/>
      <c r="I119" s="17"/>
      <c r="J119" s="17"/>
      <c r="K119" s="16"/>
      <c r="L119" s="17"/>
      <c r="M119" s="17"/>
      <c r="N119" s="18"/>
    </row>
    <row r="120" spans="1:14" ht="15" customHeight="1">
      <c r="A120" s="30"/>
      <c r="B120" s="39" t="s">
        <v>178</v>
      </c>
      <c r="C120" s="25" t="s">
        <v>179</v>
      </c>
      <c r="D120" s="16">
        <v>20517090</v>
      </c>
      <c r="E120" s="17">
        <v>0.1</v>
      </c>
      <c r="F120" s="17">
        <v>0</v>
      </c>
      <c r="G120" s="17">
        <v>0</v>
      </c>
      <c r="H120" s="105"/>
      <c r="I120" s="17">
        <v>0</v>
      </c>
      <c r="J120" s="17">
        <f t="shared" ref="J120:J127" si="15">H120-F120</f>
        <v>0</v>
      </c>
      <c r="K120" s="106"/>
      <c r="L120" s="17">
        <v>0</v>
      </c>
      <c r="M120" s="17">
        <f t="shared" ref="M120:M127" si="16">H120-K120</f>
        <v>0</v>
      </c>
      <c r="N120" s="18">
        <v>0</v>
      </c>
    </row>
    <row r="121" spans="1:14" ht="15" customHeight="1">
      <c r="A121" s="30"/>
      <c r="B121" s="39" t="s">
        <v>320</v>
      </c>
      <c r="C121" s="25" t="s">
        <v>321</v>
      </c>
      <c r="D121" s="16">
        <v>0</v>
      </c>
      <c r="E121" s="17">
        <v>0</v>
      </c>
      <c r="F121" s="17">
        <v>21939000</v>
      </c>
      <c r="G121" s="17">
        <v>0.1</v>
      </c>
      <c r="H121" s="105">
        <v>21939000</v>
      </c>
      <c r="I121" s="17">
        <v>0.1</v>
      </c>
      <c r="J121" s="17">
        <f t="shared" si="15"/>
        <v>0</v>
      </c>
      <c r="K121" s="105"/>
      <c r="L121" s="17">
        <v>0</v>
      </c>
      <c r="M121" s="17">
        <f t="shared" si="16"/>
        <v>21939000</v>
      </c>
      <c r="N121" s="18">
        <f t="shared" si="11"/>
        <v>0</v>
      </c>
    </row>
    <row r="122" spans="1:14" ht="15" customHeight="1">
      <c r="A122" s="30"/>
      <c r="B122" s="39" t="s">
        <v>322</v>
      </c>
      <c r="C122" s="25" t="s">
        <v>323</v>
      </c>
      <c r="D122" s="16">
        <v>277330</v>
      </c>
      <c r="E122" s="17">
        <v>0</v>
      </c>
      <c r="F122" s="17">
        <v>5363000</v>
      </c>
      <c r="G122" s="17">
        <v>0</v>
      </c>
      <c r="H122" s="105">
        <v>5363000</v>
      </c>
      <c r="I122" s="17">
        <v>0</v>
      </c>
      <c r="J122" s="17">
        <f t="shared" si="15"/>
        <v>0</v>
      </c>
      <c r="K122" s="105">
        <v>399960</v>
      </c>
      <c r="L122" s="17">
        <v>0</v>
      </c>
      <c r="M122" s="17">
        <f t="shared" si="16"/>
        <v>4963040</v>
      </c>
      <c r="N122" s="18">
        <f t="shared" si="11"/>
        <v>7.4577661756479579</v>
      </c>
    </row>
    <row r="123" spans="1:14" ht="15" customHeight="1">
      <c r="A123" s="30"/>
      <c r="B123" s="39" t="s">
        <v>361</v>
      </c>
      <c r="C123" s="25" t="s">
        <v>362</v>
      </c>
      <c r="D123" s="16">
        <v>0</v>
      </c>
      <c r="E123" s="17">
        <v>0</v>
      </c>
      <c r="F123" s="17">
        <v>118000000</v>
      </c>
      <c r="G123" s="17">
        <v>0.5</v>
      </c>
      <c r="H123" s="105">
        <v>118000000</v>
      </c>
      <c r="I123" s="17">
        <v>0.5</v>
      </c>
      <c r="J123" s="17">
        <f t="shared" si="15"/>
        <v>0</v>
      </c>
      <c r="K123" s="105"/>
      <c r="L123" s="17">
        <v>0</v>
      </c>
      <c r="M123" s="17">
        <f t="shared" si="16"/>
        <v>118000000</v>
      </c>
      <c r="N123" s="18">
        <f t="shared" si="11"/>
        <v>0</v>
      </c>
    </row>
    <row r="124" spans="1:14" ht="15" customHeight="1">
      <c r="A124" s="30"/>
      <c r="B124" s="39" t="s">
        <v>363</v>
      </c>
      <c r="C124" s="25" t="s">
        <v>364</v>
      </c>
      <c r="D124" s="16">
        <v>0</v>
      </c>
      <c r="E124" s="17">
        <v>0</v>
      </c>
      <c r="F124" s="17">
        <v>1300000000</v>
      </c>
      <c r="G124" s="17">
        <v>5.0999999999999996</v>
      </c>
      <c r="H124" s="105">
        <v>1300000000</v>
      </c>
      <c r="I124" s="17">
        <v>5.0999999999999996</v>
      </c>
      <c r="J124" s="17">
        <f t="shared" si="15"/>
        <v>0</v>
      </c>
      <c r="K124" s="105"/>
      <c r="L124" s="17">
        <v>0</v>
      </c>
      <c r="M124" s="17">
        <f t="shared" si="16"/>
        <v>1300000000</v>
      </c>
      <c r="N124" s="18">
        <f t="shared" si="11"/>
        <v>0</v>
      </c>
    </row>
    <row r="125" spans="1:14" ht="15" customHeight="1">
      <c r="A125" s="30"/>
      <c r="B125" s="39" t="s">
        <v>180</v>
      </c>
      <c r="C125" s="25" t="s">
        <v>181</v>
      </c>
      <c r="D125" s="16">
        <v>75707905</v>
      </c>
      <c r="E125" s="17">
        <v>0.3</v>
      </c>
      <c r="F125" s="17">
        <v>0</v>
      </c>
      <c r="G125" s="17">
        <v>0</v>
      </c>
      <c r="H125" s="105"/>
      <c r="I125" s="17">
        <v>0</v>
      </c>
      <c r="J125" s="17">
        <f t="shared" si="15"/>
        <v>0</v>
      </c>
      <c r="K125" s="105"/>
      <c r="L125" s="17">
        <v>0</v>
      </c>
      <c r="M125" s="17">
        <f t="shared" si="16"/>
        <v>0</v>
      </c>
      <c r="N125" s="18">
        <v>0</v>
      </c>
    </row>
    <row r="126" spans="1:14" ht="15" customHeight="1">
      <c r="A126" s="30"/>
      <c r="B126" s="39" t="s">
        <v>182</v>
      </c>
      <c r="C126" s="25" t="s">
        <v>183</v>
      </c>
      <c r="D126" s="16">
        <v>20829160</v>
      </c>
      <c r="E126" s="17">
        <v>0.1</v>
      </c>
      <c r="F126" s="17">
        <v>178671000</v>
      </c>
      <c r="G126" s="17">
        <v>0.7</v>
      </c>
      <c r="H126" s="105">
        <v>178671000</v>
      </c>
      <c r="I126" s="17">
        <v>0.7</v>
      </c>
      <c r="J126" s="17">
        <f t="shared" si="15"/>
        <v>0</v>
      </c>
      <c r="K126" s="105"/>
      <c r="L126" s="17">
        <v>0</v>
      </c>
      <c r="M126" s="17">
        <f t="shared" si="16"/>
        <v>178671000</v>
      </c>
      <c r="N126" s="18">
        <f t="shared" si="11"/>
        <v>0</v>
      </c>
    </row>
    <row r="127" spans="1:14" ht="15" customHeight="1">
      <c r="A127" s="30"/>
      <c r="B127" s="39" t="s">
        <v>184</v>
      </c>
      <c r="C127" s="25" t="s">
        <v>185</v>
      </c>
      <c r="D127" s="16">
        <v>0</v>
      </c>
      <c r="E127" s="17">
        <v>0</v>
      </c>
      <c r="F127" s="17">
        <v>76027000</v>
      </c>
      <c r="G127" s="17">
        <v>0.3</v>
      </c>
      <c r="H127" s="105">
        <v>76027000</v>
      </c>
      <c r="I127" s="17">
        <v>0.3</v>
      </c>
      <c r="J127" s="17">
        <f t="shared" si="15"/>
        <v>0</v>
      </c>
      <c r="K127" s="112">
        <v>57707060</v>
      </c>
      <c r="L127" s="17">
        <v>0.6</v>
      </c>
      <c r="M127" s="17">
        <f t="shared" si="16"/>
        <v>18319940</v>
      </c>
      <c r="N127" s="18">
        <f t="shared" si="11"/>
        <v>75.90337643205703</v>
      </c>
    </row>
    <row r="128" spans="1:14" ht="15" customHeight="1">
      <c r="A128" s="30"/>
      <c r="B128" s="39"/>
      <c r="C128" s="64" t="s">
        <v>186</v>
      </c>
      <c r="D128" s="61">
        <v>152987635</v>
      </c>
      <c r="E128" s="62">
        <v>100</v>
      </c>
      <c r="F128" s="62"/>
      <c r="G128" s="62"/>
      <c r="H128" s="62"/>
      <c r="I128" s="62"/>
      <c r="J128" s="62"/>
      <c r="K128" s="61">
        <f>K130+K136</f>
        <v>123672907</v>
      </c>
      <c r="L128" s="62">
        <v>100</v>
      </c>
      <c r="M128" s="62"/>
      <c r="N128" s="103"/>
    </row>
    <row r="129" spans="1:14" ht="15" customHeight="1">
      <c r="A129" s="30"/>
      <c r="B129" s="39"/>
      <c r="C129" s="26" t="s">
        <v>99</v>
      </c>
      <c r="D129" s="19">
        <v>117331485</v>
      </c>
      <c r="E129" s="20">
        <v>0.5</v>
      </c>
      <c r="F129" s="20">
        <v>1700000000</v>
      </c>
      <c r="G129" s="20">
        <v>6.7</v>
      </c>
      <c r="H129" s="20">
        <f>SUM(H120:H127)</f>
        <v>1700000000</v>
      </c>
      <c r="I129" s="20">
        <v>6.7</v>
      </c>
      <c r="J129" s="20">
        <f>SUM(J120:J127)</f>
        <v>0</v>
      </c>
      <c r="K129" s="20">
        <f>SUM(K120:K127)</f>
        <v>58107020</v>
      </c>
      <c r="L129" s="20">
        <v>0.6</v>
      </c>
      <c r="M129" s="20">
        <f>SUM(M120:M127)</f>
        <v>1641892980</v>
      </c>
      <c r="N129" s="1">
        <f t="shared" si="11"/>
        <v>3.4180599999999997</v>
      </c>
    </row>
    <row r="130" spans="1:14" ht="15" customHeight="1">
      <c r="A130" s="30"/>
      <c r="B130" s="39"/>
      <c r="C130" s="64" t="s">
        <v>187</v>
      </c>
      <c r="D130" s="61">
        <v>132495237</v>
      </c>
      <c r="E130" s="62">
        <v>86.6</v>
      </c>
      <c r="F130" s="62"/>
      <c r="G130" s="62"/>
      <c r="H130" s="62"/>
      <c r="I130" s="62"/>
      <c r="J130" s="62"/>
      <c r="K130" s="61">
        <f>SUM(K132:K135)</f>
        <v>97428907</v>
      </c>
      <c r="L130" s="62">
        <v>32</v>
      </c>
      <c r="M130" s="62"/>
      <c r="N130" s="103"/>
    </row>
    <row r="131" spans="1:14" ht="15" customHeight="1">
      <c r="A131" s="30"/>
      <c r="B131" s="39" t="s">
        <v>107</v>
      </c>
      <c r="C131" s="25" t="s">
        <v>108</v>
      </c>
      <c r="D131" s="16"/>
      <c r="E131" s="17"/>
      <c r="F131" s="17"/>
      <c r="G131" s="17"/>
      <c r="H131" s="17"/>
      <c r="I131" s="17"/>
      <c r="J131" s="17"/>
      <c r="K131" s="16"/>
      <c r="L131" s="17"/>
      <c r="M131" s="17"/>
      <c r="N131" s="18"/>
    </row>
    <row r="132" spans="1:14" ht="15" customHeight="1">
      <c r="A132" s="30"/>
      <c r="B132" s="39" t="s">
        <v>111</v>
      </c>
      <c r="C132" s="25" t="s">
        <v>112</v>
      </c>
      <c r="D132" s="16">
        <v>43900</v>
      </c>
      <c r="E132" s="17">
        <v>0</v>
      </c>
      <c r="F132" s="17"/>
      <c r="G132" s="17"/>
      <c r="H132" s="17"/>
      <c r="I132" s="17"/>
      <c r="J132" s="17"/>
      <c r="K132" s="16"/>
      <c r="L132" s="17">
        <v>0</v>
      </c>
      <c r="M132" s="17"/>
      <c r="N132" s="18"/>
    </row>
    <row r="133" spans="1:14" ht="15" customHeight="1">
      <c r="A133" s="30"/>
      <c r="B133" s="39" t="s">
        <v>117</v>
      </c>
      <c r="C133" s="25" t="s">
        <v>118</v>
      </c>
      <c r="D133" s="16">
        <v>9720000</v>
      </c>
      <c r="E133" s="17">
        <v>6.4</v>
      </c>
      <c r="F133" s="17"/>
      <c r="G133" s="17"/>
      <c r="H133" s="17"/>
      <c r="I133" s="17"/>
      <c r="J133" s="17"/>
      <c r="K133" s="106">
        <v>38266710</v>
      </c>
      <c r="L133" s="17">
        <v>3.8</v>
      </c>
      <c r="M133" s="17"/>
      <c r="N133" s="18"/>
    </row>
    <row r="134" spans="1:14" ht="15" customHeight="1">
      <c r="A134" s="30"/>
      <c r="B134" s="39" t="s">
        <v>127</v>
      </c>
      <c r="C134" s="25" t="s">
        <v>128</v>
      </c>
      <c r="D134" s="16">
        <v>122641946</v>
      </c>
      <c r="E134" s="17">
        <v>80.2</v>
      </c>
      <c r="F134" s="17"/>
      <c r="G134" s="17"/>
      <c r="H134" s="17"/>
      <c r="I134" s="17"/>
      <c r="J134" s="17"/>
      <c r="K134" s="106">
        <v>59162197</v>
      </c>
      <c r="L134" s="17">
        <v>28.2</v>
      </c>
      <c r="M134" s="17"/>
      <c r="N134" s="18"/>
    </row>
    <row r="135" spans="1:14" ht="15" customHeight="1">
      <c r="A135" s="30"/>
      <c r="B135" s="39" t="s">
        <v>135</v>
      </c>
      <c r="C135" s="25" t="s">
        <v>136</v>
      </c>
      <c r="D135" s="16">
        <v>89391</v>
      </c>
      <c r="E135" s="17">
        <v>0.1</v>
      </c>
      <c r="F135" s="17"/>
      <c r="G135" s="17"/>
      <c r="H135" s="17"/>
      <c r="I135" s="17"/>
      <c r="J135" s="17"/>
      <c r="K135" s="16"/>
      <c r="L135" s="17">
        <v>0</v>
      </c>
      <c r="M135" s="17"/>
      <c r="N135" s="18"/>
    </row>
    <row r="136" spans="1:14" ht="15" customHeight="1">
      <c r="A136" s="30"/>
      <c r="B136" s="39"/>
      <c r="C136" s="64" t="s">
        <v>188</v>
      </c>
      <c r="D136" s="61">
        <v>20492398</v>
      </c>
      <c r="E136" s="62">
        <v>13.4</v>
      </c>
      <c r="F136" s="62"/>
      <c r="G136" s="62"/>
      <c r="H136" s="62"/>
      <c r="I136" s="62"/>
      <c r="J136" s="62"/>
      <c r="K136" s="61">
        <f>SUM(K138:K139)</f>
        <v>26244000</v>
      </c>
      <c r="L136" s="62">
        <v>68</v>
      </c>
      <c r="M136" s="62"/>
      <c r="N136" s="103"/>
    </row>
    <row r="137" spans="1:14" ht="15" customHeight="1">
      <c r="A137" s="30"/>
      <c r="B137" s="39" t="s">
        <v>107</v>
      </c>
      <c r="C137" s="25" t="s">
        <v>108</v>
      </c>
      <c r="D137" s="16"/>
      <c r="E137" s="17"/>
      <c r="F137" s="17"/>
      <c r="G137" s="17"/>
      <c r="H137" s="17"/>
      <c r="I137" s="17"/>
      <c r="J137" s="17"/>
      <c r="K137" s="16"/>
      <c r="L137" s="17"/>
      <c r="M137" s="17"/>
      <c r="N137" s="18"/>
    </row>
    <row r="138" spans="1:14" ht="15" customHeight="1">
      <c r="A138" s="30"/>
      <c r="B138" s="39" t="s">
        <v>189</v>
      </c>
      <c r="C138" s="25" t="s">
        <v>190</v>
      </c>
      <c r="D138" s="16">
        <v>9290638</v>
      </c>
      <c r="E138" s="17">
        <v>6.1</v>
      </c>
      <c r="F138" s="17"/>
      <c r="G138" s="17"/>
      <c r="H138" s="17"/>
      <c r="I138" s="17"/>
      <c r="J138" s="17"/>
      <c r="K138" s="16"/>
      <c r="L138" s="17">
        <v>0</v>
      </c>
      <c r="M138" s="17"/>
      <c r="N138" s="18"/>
    </row>
    <row r="139" spans="1:14" ht="15" customHeight="1">
      <c r="A139" s="30"/>
      <c r="B139" s="39" t="s">
        <v>264</v>
      </c>
      <c r="C139" s="25" t="s">
        <v>265</v>
      </c>
      <c r="D139" s="16">
        <v>11201760</v>
      </c>
      <c r="E139" s="17">
        <v>7.3</v>
      </c>
      <c r="F139" s="17"/>
      <c r="G139" s="17"/>
      <c r="H139" s="17"/>
      <c r="I139" s="17"/>
      <c r="J139" s="17"/>
      <c r="K139" s="113">
        <v>26244000</v>
      </c>
      <c r="L139" s="17">
        <v>68</v>
      </c>
      <c r="M139" s="17"/>
      <c r="N139" s="18"/>
    </row>
    <row r="140" spans="1:14" ht="15" customHeight="1" thickBot="1">
      <c r="A140" s="30"/>
      <c r="B140" s="39"/>
      <c r="C140" s="65" t="s">
        <v>104</v>
      </c>
      <c r="D140" s="66">
        <v>23533540334.080002</v>
      </c>
      <c r="E140" s="67"/>
      <c r="F140" s="67">
        <v>25257139000</v>
      </c>
      <c r="G140" s="67"/>
      <c r="H140" s="67">
        <f>H38+H54</f>
        <v>25330707000</v>
      </c>
      <c r="I140" s="67"/>
      <c r="J140" s="67">
        <f>J38+J54</f>
        <v>73568000</v>
      </c>
      <c r="K140" s="66">
        <f>K38+K54+K128</f>
        <v>15334248139</v>
      </c>
      <c r="L140" s="67"/>
      <c r="M140" s="67">
        <f>M38+M54</f>
        <v>10120131768</v>
      </c>
      <c r="N140" s="117">
        <f>K140/H140*100</f>
        <v>60.536202716331601</v>
      </c>
    </row>
    <row r="141" spans="1:14" ht="15.75" thickTop="1">
      <c r="A141" s="30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</row>
    <row r="142" spans="1:14">
      <c r="A142" s="30"/>
      <c r="B142" s="31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</row>
    <row r="143" spans="1:14" ht="24.75" customHeight="1">
      <c r="A143" s="2"/>
      <c r="B143" s="166" t="s">
        <v>110</v>
      </c>
      <c r="C143" s="28" t="s">
        <v>380</v>
      </c>
      <c r="D143" s="167" t="s">
        <v>44</v>
      </c>
      <c r="E143" s="167"/>
      <c r="F143" s="27" t="s">
        <v>45</v>
      </c>
      <c r="G143" s="168"/>
      <c r="H143" s="169"/>
      <c r="I143" s="169"/>
      <c r="J143" s="169"/>
      <c r="K143" s="169"/>
      <c r="L143" s="169"/>
      <c r="M143" s="170"/>
      <c r="N143" s="2"/>
    </row>
    <row r="144" spans="1:14" ht="21" customHeight="1">
      <c r="A144" s="2"/>
      <c r="B144" s="166"/>
      <c r="C144" s="27" t="s">
        <v>262</v>
      </c>
      <c r="D144" s="167"/>
      <c r="E144" s="167"/>
      <c r="F144" s="27" t="s">
        <v>46</v>
      </c>
      <c r="G144" s="171"/>
      <c r="H144" s="172"/>
      <c r="I144" s="172"/>
      <c r="J144" s="172"/>
      <c r="K144" s="172"/>
      <c r="L144" s="172"/>
      <c r="M144" s="173"/>
      <c r="N144" s="2"/>
    </row>
    <row r="145" spans="1:14" ht="22.5" customHeight="1">
      <c r="A145" s="2"/>
      <c r="B145" s="166"/>
      <c r="C145" s="27" t="s">
        <v>263</v>
      </c>
      <c r="D145" s="167"/>
      <c r="E145" s="167"/>
      <c r="F145" s="27" t="s">
        <v>47</v>
      </c>
      <c r="G145" s="171"/>
      <c r="H145" s="172"/>
      <c r="I145" s="172"/>
      <c r="J145" s="172"/>
      <c r="K145" s="172"/>
      <c r="L145" s="172"/>
      <c r="M145" s="173"/>
      <c r="N145" s="2"/>
    </row>
    <row r="148" spans="1:14">
      <c r="M148" s="96"/>
    </row>
  </sheetData>
  <mergeCells count="26">
    <mergeCell ref="B15:C15"/>
    <mergeCell ref="B36:C36"/>
    <mergeCell ref="B141:N141"/>
    <mergeCell ref="B143:B145"/>
    <mergeCell ref="D143:E145"/>
    <mergeCell ref="G143:M143"/>
    <mergeCell ref="G144:M144"/>
    <mergeCell ref="G145:M145"/>
    <mergeCell ref="B4:N4"/>
    <mergeCell ref="B5:N5"/>
    <mergeCell ref="B6:N6"/>
    <mergeCell ref="A7:A8"/>
    <mergeCell ref="B8:B9"/>
    <mergeCell ref="C8:E9"/>
    <mergeCell ref="F8:G9"/>
    <mergeCell ref="H8:N9"/>
    <mergeCell ref="C10:E10"/>
    <mergeCell ref="F10:G10"/>
    <mergeCell ref="H10:N10"/>
    <mergeCell ref="B11:C14"/>
    <mergeCell ref="D11:N11"/>
    <mergeCell ref="F12:G12"/>
    <mergeCell ref="H12:I12"/>
    <mergeCell ref="K12:L12"/>
    <mergeCell ref="M12:M13"/>
    <mergeCell ref="N12:N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B1" sqref="B1:B2"/>
    </sheetView>
  </sheetViews>
  <sheetFormatPr defaultRowHeight="15"/>
  <cols>
    <col min="1" max="1" width="0.140625" customWidth="1"/>
    <col min="2" max="2" width="9" customWidth="1"/>
    <col min="3" max="3" width="4.85546875" customWidth="1"/>
    <col min="4" max="4" width="25.140625" customWidth="1"/>
    <col min="5" max="5" width="8.140625" customWidth="1"/>
    <col min="6" max="6" width="21.140625" customWidth="1"/>
    <col min="7" max="7" width="11.7109375" customWidth="1"/>
    <col min="8" max="8" width="13.28515625" customWidth="1"/>
    <col min="9" max="10" width="14" bestFit="1" customWidth="1"/>
    <col min="11" max="11" width="11.7109375" bestFit="1" customWidth="1"/>
    <col min="12" max="12" width="13.28515625" bestFit="1" customWidth="1"/>
    <col min="13" max="13" width="13.140625" bestFit="1" customWidth="1"/>
    <col min="14" max="15" width="13.140625" hidden="1" customWidth="1"/>
    <col min="16" max="16" width="12.85546875" bestFit="1" customWidth="1"/>
    <col min="17" max="17" width="11" customWidth="1"/>
    <col min="18" max="18" width="12.85546875" customWidth="1"/>
  </cols>
  <sheetData>
    <row r="1" spans="1:18">
      <c r="B1" s="132" t="s">
        <v>382</v>
      </c>
    </row>
    <row r="2" spans="1:18">
      <c r="B2" s="132" t="s">
        <v>381</v>
      </c>
    </row>
    <row r="4" spans="1:18" ht="20.100000000000001" customHeight="1">
      <c r="A4" s="32"/>
      <c r="B4" s="33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ht="18" customHeight="1">
      <c r="A5" s="2"/>
      <c r="B5" s="143" t="s">
        <v>191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2"/>
    </row>
    <row r="6" spans="1:18" ht="21" customHeight="1" thickBot="1">
      <c r="A6" s="2"/>
      <c r="B6" s="144" t="s">
        <v>374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</row>
    <row r="7" spans="1:18" ht="15" customHeight="1" thickTop="1" thickBot="1">
      <c r="A7" s="179"/>
      <c r="B7" s="176" t="s">
        <v>48</v>
      </c>
      <c r="C7" s="174" t="s">
        <v>20</v>
      </c>
      <c r="D7" s="174" t="s">
        <v>74</v>
      </c>
      <c r="E7" s="174" t="s">
        <v>49</v>
      </c>
      <c r="F7" s="177" t="s">
        <v>50</v>
      </c>
      <c r="G7" s="174" t="s">
        <v>5</v>
      </c>
      <c r="H7" s="174" t="s">
        <v>51</v>
      </c>
      <c r="I7" s="175" t="s">
        <v>52</v>
      </c>
      <c r="J7" s="175"/>
      <c r="K7" s="175"/>
      <c r="L7" s="175"/>
      <c r="M7" s="175"/>
      <c r="N7" s="175"/>
      <c r="O7" s="175"/>
      <c r="P7" s="175"/>
      <c r="Q7" s="175"/>
      <c r="R7" s="175"/>
    </row>
    <row r="8" spans="1:18" ht="15" customHeight="1" thickTop="1" thickBot="1">
      <c r="A8" s="179"/>
      <c r="B8" s="176"/>
      <c r="C8" s="174"/>
      <c r="D8" s="174"/>
      <c r="E8" s="174"/>
      <c r="F8" s="177"/>
      <c r="G8" s="174"/>
      <c r="H8" s="174"/>
      <c r="I8" s="40" t="s">
        <v>40</v>
      </c>
      <c r="J8" s="40" t="s">
        <v>42</v>
      </c>
      <c r="K8" s="40" t="s">
        <v>26</v>
      </c>
      <c r="L8" s="40" t="s">
        <v>28</v>
      </c>
      <c r="M8" s="40" t="s">
        <v>30</v>
      </c>
      <c r="N8" s="40"/>
      <c r="O8" s="40"/>
      <c r="P8" s="40" t="s">
        <v>36</v>
      </c>
      <c r="Q8" s="97" t="s">
        <v>38</v>
      </c>
      <c r="R8" s="41" t="s">
        <v>53</v>
      </c>
    </row>
    <row r="9" spans="1:18" ht="51" customHeight="1" thickTop="1">
      <c r="A9" s="2"/>
      <c r="B9" s="176"/>
      <c r="C9" s="174"/>
      <c r="D9" s="174"/>
      <c r="E9" s="174"/>
      <c r="F9" s="177"/>
      <c r="G9" s="42" t="s">
        <v>54</v>
      </c>
      <c r="H9" s="174"/>
      <c r="I9" s="43" t="s">
        <v>192</v>
      </c>
      <c r="J9" s="43" t="s">
        <v>193</v>
      </c>
      <c r="K9" s="43" t="s">
        <v>55</v>
      </c>
      <c r="L9" s="43" t="s">
        <v>194</v>
      </c>
      <c r="M9" s="43" t="s">
        <v>195</v>
      </c>
      <c r="N9" s="43"/>
      <c r="O9" s="43"/>
      <c r="P9" s="43" t="s">
        <v>196</v>
      </c>
      <c r="Q9" s="98" t="s">
        <v>56</v>
      </c>
      <c r="R9" s="44" t="s">
        <v>53</v>
      </c>
    </row>
    <row r="10" spans="1:18" ht="15" customHeight="1">
      <c r="A10" s="2"/>
      <c r="B10" s="45" t="s">
        <v>3</v>
      </c>
      <c r="C10" s="141" t="s">
        <v>22</v>
      </c>
      <c r="D10" s="48" t="s">
        <v>23</v>
      </c>
      <c r="E10" s="46" t="s">
        <v>57</v>
      </c>
      <c r="F10" s="47" t="s">
        <v>58</v>
      </c>
      <c r="G10" s="46">
        <v>2025</v>
      </c>
      <c r="H10" s="48" t="s">
        <v>59</v>
      </c>
      <c r="I10" s="49">
        <v>700000</v>
      </c>
      <c r="J10" s="49">
        <v>673427000</v>
      </c>
      <c r="K10" s="49">
        <v>15294449000</v>
      </c>
      <c r="L10" s="49">
        <v>2508370000</v>
      </c>
      <c r="M10" s="49">
        <v>4350193000</v>
      </c>
      <c r="N10" s="49"/>
      <c r="O10" s="49"/>
      <c r="P10" s="49">
        <v>10000000</v>
      </c>
      <c r="Q10" s="51">
        <v>700000000</v>
      </c>
      <c r="R10" s="50">
        <f t="shared" ref="R10:R26" si="0">SUM(I10:Q10)</f>
        <v>23537139000</v>
      </c>
    </row>
    <row r="11" spans="1:18" ht="15" customHeight="1">
      <c r="A11" s="2"/>
      <c r="B11" s="45" t="s">
        <v>3</v>
      </c>
      <c r="C11" s="141" t="s">
        <v>22</v>
      </c>
      <c r="D11" s="48" t="s">
        <v>23</v>
      </c>
      <c r="E11" s="46" t="s">
        <v>57</v>
      </c>
      <c r="F11" s="47" t="s">
        <v>58</v>
      </c>
      <c r="G11" s="46">
        <v>2025</v>
      </c>
      <c r="H11" s="48" t="s">
        <v>60</v>
      </c>
      <c r="I11" s="114">
        <v>700000</v>
      </c>
      <c r="J11" s="114">
        <v>671927000</v>
      </c>
      <c r="K11" s="114">
        <v>15325013000</v>
      </c>
      <c r="L11" s="114">
        <v>2513474000</v>
      </c>
      <c r="M11" s="114">
        <v>4358693000</v>
      </c>
      <c r="N11" s="114"/>
      <c r="O11" s="114"/>
      <c r="P11" s="114">
        <v>10000000</v>
      </c>
      <c r="Q11" s="114">
        <v>729400000</v>
      </c>
      <c r="R11" s="50">
        <f t="shared" si="0"/>
        <v>23609207000</v>
      </c>
    </row>
    <row r="12" spans="1:18" ht="15" customHeight="1">
      <c r="A12" s="2"/>
      <c r="B12" s="45" t="s">
        <v>3</v>
      </c>
      <c r="C12" s="141" t="s">
        <v>22</v>
      </c>
      <c r="D12" s="48" t="s">
        <v>23</v>
      </c>
      <c r="E12" s="46" t="s">
        <v>57</v>
      </c>
      <c r="F12" s="47" t="s">
        <v>58</v>
      </c>
      <c r="G12" s="46">
        <v>2025</v>
      </c>
      <c r="H12" s="48" t="s">
        <v>61</v>
      </c>
      <c r="I12" s="114">
        <v>122000</v>
      </c>
      <c r="J12" s="114">
        <v>359350099</v>
      </c>
      <c r="K12" s="114">
        <v>10499172748</v>
      </c>
      <c r="L12" s="114">
        <v>1713503844</v>
      </c>
      <c r="M12" s="114">
        <v>2072362627</v>
      </c>
      <c r="N12" s="114"/>
      <c r="O12" s="114"/>
      <c r="P12" s="114">
        <v>5631795</v>
      </c>
      <c r="Q12" s="114">
        <v>499124730</v>
      </c>
      <c r="R12" s="50">
        <f t="shared" si="0"/>
        <v>15149267843</v>
      </c>
    </row>
    <row r="13" spans="1:18" ht="15" customHeight="1">
      <c r="A13" s="2"/>
      <c r="B13" s="45" t="s">
        <v>3</v>
      </c>
      <c r="C13" s="141" t="s">
        <v>22</v>
      </c>
      <c r="D13" s="48" t="s">
        <v>23</v>
      </c>
      <c r="E13" s="46" t="s">
        <v>57</v>
      </c>
      <c r="F13" s="47" t="s">
        <v>58</v>
      </c>
      <c r="G13" s="46">
        <v>2025</v>
      </c>
      <c r="H13" s="48" t="s">
        <v>62</v>
      </c>
      <c r="I13" s="114">
        <v>0</v>
      </c>
      <c r="J13" s="114">
        <v>247844562</v>
      </c>
      <c r="K13" s="114">
        <v>0</v>
      </c>
      <c r="L13" s="114">
        <v>0</v>
      </c>
      <c r="M13" s="114">
        <v>539849429</v>
      </c>
      <c r="N13" s="114"/>
      <c r="O13" s="114"/>
      <c r="P13" s="114">
        <v>0</v>
      </c>
      <c r="Q13" s="114">
        <v>0</v>
      </c>
      <c r="R13" s="50">
        <f t="shared" si="0"/>
        <v>787693991</v>
      </c>
    </row>
    <row r="14" spans="1:18" ht="15" customHeight="1">
      <c r="A14" s="2"/>
      <c r="B14" s="45" t="s">
        <v>3</v>
      </c>
      <c r="C14" s="141" t="s">
        <v>22</v>
      </c>
      <c r="D14" s="48" t="s">
        <v>23</v>
      </c>
      <c r="E14" s="46" t="s">
        <v>63</v>
      </c>
      <c r="F14" s="47" t="s">
        <v>64</v>
      </c>
      <c r="G14" s="46">
        <v>2025</v>
      </c>
      <c r="H14" s="48" t="s">
        <v>59</v>
      </c>
      <c r="I14" s="114">
        <v>0</v>
      </c>
      <c r="J14" s="114">
        <v>1700000000</v>
      </c>
      <c r="K14" s="114">
        <v>0</v>
      </c>
      <c r="L14" s="114">
        <v>0</v>
      </c>
      <c r="M14" s="114">
        <v>0</v>
      </c>
      <c r="N14" s="114"/>
      <c r="O14" s="114"/>
      <c r="P14" s="114">
        <v>0</v>
      </c>
      <c r="Q14" s="114">
        <v>0</v>
      </c>
      <c r="R14" s="50">
        <f t="shared" si="0"/>
        <v>1700000000</v>
      </c>
    </row>
    <row r="15" spans="1:18" ht="15" customHeight="1">
      <c r="A15" s="2"/>
      <c r="B15" s="45" t="s">
        <v>3</v>
      </c>
      <c r="C15" s="141" t="s">
        <v>22</v>
      </c>
      <c r="D15" s="48" t="s">
        <v>23</v>
      </c>
      <c r="E15" s="46" t="s">
        <v>63</v>
      </c>
      <c r="F15" s="47" t="s">
        <v>64</v>
      </c>
      <c r="G15" s="46">
        <v>2025</v>
      </c>
      <c r="H15" s="48" t="s">
        <v>60</v>
      </c>
      <c r="I15" s="114">
        <v>0</v>
      </c>
      <c r="J15" s="114">
        <v>1700000000</v>
      </c>
      <c r="K15" s="114">
        <v>0</v>
      </c>
      <c r="L15" s="114">
        <v>0</v>
      </c>
      <c r="M15" s="114">
        <v>0</v>
      </c>
      <c r="N15" s="114"/>
      <c r="O15" s="114"/>
      <c r="P15" s="114">
        <v>0</v>
      </c>
      <c r="Q15" s="114">
        <v>0</v>
      </c>
      <c r="R15" s="50">
        <f t="shared" si="0"/>
        <v>1700000000</v>
      </c>
    </row>
    <row r="16" spans="1:18" ht="15" customHeight="1">
      <c r="A16" s="2"/>
      <c r="B16" s="45" t="s">
        <v>3</v>
      </c>
      <c r="C16" s="141" t="s">
        <v>22</v>
      </c>
      <c r="D16" s="48" t="s">
        <v>23</v>
      </c>
      <c r="E16" s="46" t="s">
        <v>63</v>
      </c>
      <c r="F16" s="47" t="s">
        <v>64</v>
      </c>
      <c r="G16" s="46">
        <v>2025</v>
      </c>
      <c r="H16" s="48" t="s">
        <v>61</v>
      </c>
      <c r="I16" s="114">
        <v>0</v>
      </c>
      <c r="J16" s="114">
        <v>58107020</v>
      </c>
      <c r="K16" s="114">
        <v>0</v>
      </c>
      <c r="L16" s="114">
        <v>0</v>
      </c>
      <c r="M16" s="114">
        <v>0</v>
      </c>
      <c r="N16" s="114"/>
      <c r="O16" s="114"/>
      <c r="P16" s="114">
        <v>0</v>
      </c>
      <c r="Q16" s="114">
        <v>0</v>
      </c>
      <c r="R16" s="50">
        <f t="shared" si="0"/>
        <v>58107020</v>
      </c>
    </row>
    <row r="17" spans="1:18" ht="15" customHeight="1">
      <c r="A17" s="2"/>
      <c r="B17" s="45" t="s">
        <v>3</v>
      </c>
      <c r="C17" s="141" t="s">
        <v>22</v>
      </c>
      <c r="D17" s="48" t="s">
        <v>23</v>
      </c>
      <c r="E17" s="46" t="s">
        <v>63</v>
      </c>
      <c r="F17" s="47" t="s">
        <v>64</v>
      </c>
      <c r="G17" s="46">
        <v>2025</v>
      </c>
      <c r="H17" s="48" t="s">
        <v>62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/>
      <c r="O17" s="114"/>
      <c r="P17" s="114">
        <v>0</v>
      </c>
      <c r="Q17" s="114">
        <v>0</v>
      </c>
      <c r="R17" s="50">
        <f t="shared" si="0"/>
        <v>0</v>
      </c>
    </row>
    <row r="18" spans="1:18" ht="15" customHeight="1">
      <c r="A18" s="2"/>
      <c r="B18" s="45" t="s">
        <v>3</v>
      </c>
      <c r="C18" s="141" t="s">
        <v>22</v>
      </c>
      <c r="D18" s="48" t="s">
        <v>23</v>
      </c>
      <c r="E18" s="46" t="s">
        <v>65</v>
      </c>
      <c r="F18" s="47" t="s">
        <v>66</v>
      </c>
      <c r="G18" s="46">
        <v>2025</v>
      </c>
      <c r="H18" s="48" t="s">
        <v>59</v>
      </c>
      <c r="I18" s="114">
        <v>0</v>
      </c>
      <c r="J18" s="114">
        <v>20000000</v>
      </c>
      <c r="K18" s="114">
        <v>0</v>
      </c>
      <c r="L18" s="114">
        <v>0</v>
      </c>
      <c r="M18" s="114">
        <v>0</v>
      </c>
      <c r="N18" s="114"/>
      <c r="O18" s="114"/>
      <c r="P18" s="114">
        <v>0</v>
      </c>
      <c r="Q18" s="114">
        <v>0</v>
      </c>
      <c r="R18" s="50">
        <f t="shared" si="0"/>
        <v>20000000</v>
      </c>
    </row>
    <row r="19" spans="1:18" ht="15" customHeight="1">
      <c r="A19" s="2"/>
      <c r="B19" s="45" t="s">
        <v>3</v>
      </c>
      <c r="C19" s="141" t="s">
        <v>22</v>
      </c>
      <c r="D19" s="48" t="s">
        <v>23</v>
      </c>
      <c r="E19" s="46" t="s">
        <v>65</v>
      </c>
      <c r="F19" s="47" t="s">
        <v>66</v>
      </c>
      <c r="G19" s="46">
        <v>2025</v>
      </c>
      <c r="H19" s="48" t="s">
        <v>60</v>
      </c>
      <c r="I19" s="114">
        <v>0</v>
      </c>
      <c r="J19" s="114">
        <v>21500000</v>
      </c>
      <c r="K19" s="114">
        <v>0</v>
      </c>
      <c r="L19" s="114">
        <v>0</v>
      </c>
      <c r="M19" s="114">
        <v>0</v>
      </c>
      <c r="N19" s="114"/>
      <c r="O19" s="114"/>
      <c r="P19" s="114">
        <v>0</v>
      </c>
      <c r="Q19" s="114">
        <v>0</v>
      </c>
      <c r="R19" s="50">
        <f t="shared" si="0"/>
        <v>21500000</v>
      </c>
    </row>
    <row r="20" spans="1:18" ht="15" customHeight="1">
      <c r="A20" s="2"/>
      <c r="B20" s="45" t="s">
        <v>3</v>
      </c>
      <c r="C20" s="141" t="s">
        <v>22</v>
      </c>
      <c r="D20" s="48" t="s">
        <v>23</v>
      </c>
      <c r="E20" s="46" t="s">
        <v>65</v>
      </c>
      <c r="F20" s="47" t="s">
        <v>66</v>
      </c>
      <c r="G20" s="46">
        <v>2025</v>
      </c>
      <c r="H20" s="48" t="s">
        <v>61</v>
      </c>
      <c r="I20" s="114">
        <v>0</v>
      </c>
      <c r="J20" s="114">
        <v>3200369</v>
      </c>
      <c r="K20" s="114">
        <v>0</v>
      </c>
      <c r="L20" s="114">
        <v>0</v>
      </c>
      <c r="M20" s="114">
        <v>0</v>
      </c>
      <c r="N20" s="114"/>
      <c r="O20" s="114"/>
      <c r="P20" s="114">
        <v>0</v>
      </c>
      <c r="Q20" s="114">
        <v>0</v>
      </c>
      <c r="R20" s="50">
        <f t="shared" si="0"/>
        <v>3200369</v>
      </c>
    </row>
    <row r="21" spans="1:18" ht="15" customHeight="1">
      <c r="A21" s="2"/>
      <c r="B21" s="45" t="s">
        <v>3</v>
      </c>
      <c r="C21" s="141" t="s">
        <v>22</v>
      </c>
      <c r="D21" s="48" t="s">
        <v>23</v>
      </c>
      <c r="E21" s="46" t="s">
        <v>65</v>
      </c>
      <c r="F21" s="47" t="s">
        <v>66</v>
      </c>
      <c r="G21" s="46">
        <v>2025</v>
      </c>
      <c r="H21" s="48" t="s">
        <v>62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/>
      <c r="O21" s="114"/>
      <c r="P21" s="114">
        <v>0</v>
      </c>
      <c r="Q21" s="114">
        <v>0</v>
      </c>
      <c r="R21" s="50">
        <f t="shared" si="0"/>
        <v>0</v>
      </c>
    </row>
    <row r="22" spans="1:18" ht="15" customHeight="1">
      <c r="A22" s="2"/>
      <c r="B22" s="45" t="s">
        <v>3</v>
      </c>
      <c r="C22" s="141" t="s">
        <v>22</v>
      </c>
      <c r="D22" s="48" t="s">
        <v>23</v>
      </c>
      <c r="E22" s="46"/>
      <c r="F22" s="47" t="s">
        <v>53</v>
      </c>
      <c r="G22" s="46">
        <v>2025</v>
      </c>
      <c r="H22" s="48" t="s">
        <v>59</v>
      </c>
      <c r="I22" s="49">
        <v>700000</v>
      </c>
      <c r="J22" s="49">
        <v>2393427000</v>
      </c>
      <c r="K22" s="49">
        <v>15294449000</v>
      </c>
      <c r="L22" s="49">
        <v>2508370000</v>
      </c>
      <c r="M22" s="49">
        <v>4350193000</v>
      </c>
      <c r="N22" s="49"/>
      <c r="O22" s="49"/>
      <c r="P22" s="49">
        <v>10000000</v>
      </c>
      <c r="Q22" s="51">
        <v>700000000</v>
      </c>
      <c r="R22" s="50">
        <f t="shared" si="0"/>
        <v>25257139000</v>
      </c>
    </row>
    <row r="23" spans="1:18" ht="15" customHeight="1">
      <c r="A23" s="2"/>
      <c r="B23" s="45" t="s">
        <v>3</v>
      </c>
      <c r="C23" s="141" t="s">
        <v>22</v>
      </c>
      <c r="D23" s="48" t="s">
        <v>23</v>
      </c>
      <c r="E23" s="46"/>
      <c r="F23" s="47" t="s">
        <v>53</v>
      </c>
      <c r="G23" s="46">
        <v>2025</v>
      </c>
      <c r="H23" s="48" t="s">
        <v>60</v>
      </c>
      <c r="I23" s="49">
        <f>I11+I15+I19</f>
        <v>700000</v>
      </c>
      <c r="J23" s="49">
        <f t="shared" ref="J23:P23" si="1">J11+J15+J19</f>
        <v>2393427000</v>
      </c>
      <c r="K23" s="49">
        <f t="shared" si="1"/>
        <v>15325013000</v>
      </c>
      <c r="L23" s="49">
        <f t="shared" si="1"/>
        <v>2513474000</v>
      </c>
      <c r="M23" s="49">
        <f t="shared" si="1"/>
        <v>4358693000</v>
      </c>
      <c r="N23" s="49"/>
      <c r="O23" s="49"/>
      <c r="P23" s="49">
        <f t="shared" si="1"/>
        <v>10000000</v>
      </c>
      <c r="Q23" s="49">
        <f t="shared" ref="Q23" si="2">Q11+Q15+Q19</f>
        <v>729400000</v>
      </c>
      <c r="R23" s="50">
        <f t="shared" si="0"/>
        <v>25330707000</v>
      </c>
    </row>
    <row r="24" spans="1:18" ht="15" customHeight="1">
      <c r="A24" s="2"/>
      <c r="B24" s="45" t="s">
        <v>3</v>
      </c>
      <c r="C24" s="141" t="s">
        <v>22</v>
      </c>
      <c r="D24" s="48" t="s">
        <v>23</v>
      </c>
      <c r="E24" s="46"/>
      <c r="F24" s="47" t="s">
        <v>53</v>
      </c>
      <c r="G24" s="46">
        <v>2025</v>
      </c>
      <c r="H24" s="48" t="s">
        <v>61</v>
      </c>
      <c r="I24" s="49">
        <f>I12+I16+I20</f>
        <v>122000</v>
      </c>
      <c r="J24" s="49">
        <f t="shared" ref="J24:P24" si="3">J12+J16+J20</f>
        <v>420657488</v>
      </c>
      <c r="K24" s="49">
        <f t="shared" si="3"/>
        <v>10499172748</v>
      </c>
      <c r="L24" s="49">
        <f t="shared" si="3"/>
        <v>1713503844</v>
      </c>
      <c r="M24" s="49">
        <f t="shared" si="3"/>
        <v>2072362627</v>
      </c>
      <c r="N24" s="49"/>
      <c r="O24" s="49"/>
      <c r="P24" s="49">
        <f t="shared" si="3"/>
        <v>5631795</v>
      </c>
      <c r="Q24" s="49">
        <f t="shared" ref="Q24" si="4">Q12+Q16+Q20</f>
        <v>499124730</v>
      </c>
      <c r="R24" s="50">
        <f t="shared" si="0"/>
        <v>15210575232</v>
      </c>
    </row>
    <row r="25" spans="1:18" ht="15" customHeight="1">
      <c r="A25" s="2"/>
      <c r="B25" s="45" t="s">
        <v>3</v>
      </c>
      <c r="C25" s="141" t="s">
        <v>22</v>
      </c>
      <c r="D25" s="48" t="s">
        <v>23</v>
      </c>
      <c r="E25" s="46"/>
      <c r="F25" s="47" t="s">
        <v>53</v>
      </c>
      <c r="G25" s="46">
        <v>2025</v>
      </c>
      <c r="H25" s="48" t="s">
        <v>62</v>
      </c>
      <c r="I25" s="49">
        <f>I13+I17+I21</f>
        <v>0</v>
      </c>
      <c r="J25" s="49">
        <f t="shared" ref="J25:P25" si="5">J13+J17+J21</f>
        <v>247844562</v>
      </c>
      <c r="K25" s="49">
        <f t="shared" si="5"/>
        <v>0</v>
      </c>
      <c r="L25" s="49">
        <f t="shared" si="5"/>
        <v>0</v>
      </c>
      <c r="M25" s="49">
        <f t="shared" si="5"/>
        <v>539849429</v>
      </c>
      <c r="N25" s="49"/>
      <c r="O25" s="49"/>
      <c r="P25" s="49">
        <f t="shared" si="5"/>
        <v>0</v>
      </c>
      <c r="Q25" s="49">
        <f t="shared" ref="Q25" si="6">Q13+Q17+Q21</f>
        <v>0</v>
      </c>
      <c r="R25" s="50">
        <f t="shared" si="0"/>
        <v>787693991</v>
      </c>
    </row>
    <row r="26" spans="1:18" ht="15" customHeight="1">
      <c r="A26" s="2"/>
      <c r="B26" s="45" t="s">
        <v>3</v>
      </c>
      <c r="C26" s="141" t="s">
        <v>22</v>
      </c>
      <c r="D26" s="48" t="s">
        <v>67</v>
      </c>
      <c r="E26" s="46"/>
      <c r="F26" s="47"/>
      <c r="G26" s="46">
        <v>2025</v>
      </c>
      <c r="H26" s="48"/>
      <c r="I26" s="49">
        <f>I23-I22</f>
        <v>0</v>
      </c>
      <c r="J26" s="49">
        <f t="shared" ref="J26:P26" si="7">J23-J22</f>
        <v>0</v>
      </c>
      <c r="K26" s="49">
        <f t="shared" si="7"/>
        <v>30564000</v>
      </c>
      <c r="L26" s="49">
        <f t="shared" si="7"/>
        <v>5104000</v>
      </c>
      <c r="M26" s="49">
        <f t="shared" si="7"/>
        <v>8500000</v>
      </c>
      <c r="N26" s="49"/>
      <c r="O26" s="49"/>
      <c r="P26" s="49">
        <f t="shared" si="7"/>
        <v>0</v>
      </c>
      <c r="Q26" s="49">
        <f t="shared" ref="Q26" si="8">Q23-Q22</f>
        <v>29400000</v>
      </c>
      <c r="R26" s="50">
        <f t="shared" si="0"/>
        <v>73568000</v>
      </c>
    </row>
    <row r="27" spans="1:18" ht="15" customHeight="1">
      <c r="A27" s="2"/>
      <c r="B27" s="45" t="s">
        <v>3</v>
      </c>
      <c r="C27" s="141" t="s">
        <v>22</v>
      </c>
      <c r="D27" s="48" t="s">
        <v>68</v>
      </c>
      <c r="E27" s="46"/>
      <c r="F27" s="47"/>
      <c r="G27" s="46">
        <v>2025</v>
      </c>
      <c r="H27" s="48"/>
      <c r="I27" s="49">
        <f>I24/I23*100</f>
        <v>17.428571428571431</v>
      </c>
      <c r="J27" s="49">
        <f>J24/J23*100</f>
        <v>17.575530316988988</v>
      </c>
      <c r="K27" s="49">
        <f t="shared" ref="K27:P27" si="9">K24/K23*100</f>
        <v>68.510041381367841</v>
      </c>
      <c r="L27" s="49">
        <f t="shared" si="9"/>
        <v>68.172730014314851</v>
      </c>
      <c r="M27" s="49">
        <f t="shared" si="9"/>
        <v>47.545505659609425</v>
      </c>
      <c r="N27" s="49"/>
      <c r="O27" s="49"/>
      <c r="P27" s="49">
        <f t="shared" si="9"/>
        <v>56.317950000000003</v>
      </c>
      <c r="Q27" s="49">
        <f t="shared" ref="Q27:R27" si="10">Q24/Q23*100</f>
        <v>68.429494104743625</v>
      </c>
      <c r="R27" s="50">
        <f t="shared" si="10"/>
        <v>60.047969573056136</v>
      </c>
    </row>
    <row r="28" spans="1:18" ht="15" customHeight="1">
      <c r="A28" s="2"/>
      <c r="B28" s="45" t="s">
        <v>3</v>
      </c>
      <c r="C28" s="141" t="s">
        <v>22</v>
      </c>
      <c r="D28" s="48" t="s">
        <v>85</v>
      </c>
      <c r="E28" s="46" t="s">
        <v>69</v>
      </c>
      <c r="F28" s="47"/>
      <c r="G28" s="46">
        <v>2025</v>
      </c>
      <c r="H28" s="48" t="s">
        <v>61</v>
      </c>
      <c r="I28" s="49"/>
      <c r="J28" s="49">
        <v>26244000</v>
      </c>
      <c r="K28" s="49"/>
      <c r="L28" s="49"/>
      <c r="M28" s="49">
        <v>97428907</v>
      </c>
      <c r="N28" s="49"/>
      <c r="O28" s="49"/>
      <c r="P28" s="49"/>
      <c r="Q28" s="51"/>
      <c r="R28" s="50">
        <f>SUM(I28:Q28)</f>
        <v>123672907</v>
      </c>
    </row>
    <row r="29" spans="1:18" ht="24.95" customHeight="1">
      <c r="A29" s="178"/>
      <c r="B29" s="178"/>
      <c r="C29" s="17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ht="15" customHeight="1">
      <c r="A30" s="32"/>
      <c r="B30" s="32"/>
      <c r="C30" s="32"/>
      <c r="D30" s="180" t="s">
        <v>70</v>
      </c>
      <c r="E30" s="34" t="s">
        <v>45</v>
      </c>
      <c r="F30" s="181"/>
      <c r="G30" s="181"/>
      <c r="H30" s="180" t="s">
        <v>44</v>
      </c>
      <c r="I30" s="34" t="s">
        <v>45</v>
      </c>
      <c r="J30" s="181"/>
      <c r="K30" s="181"/>
      <c r="L30" s="32"/>
      <c r="M30" s="32"/>
      <c r="N30" s="32"/>
      <c r="O30" s="32"/>
      <c r="P30" s="32"/>
      <c r="Q30" s="32"/>
      <c r="R30" s="32"/>
    </row>
    <row r="31" spans="1:18" ht="15" customHeight="1">
      <c r="A31" s="32"/>
      <c r="B31" s="32"/>
      <c r="C31" s="32"/>
      <c r="D31" s="180"/>
      <c r="E31" s="34" t="s">
        <v>46</v>
      </c>
      <c r="F31" s="182"/>
      <c r="G31" s="182"/>
      <c r="H31" s="180"/>
      <c r="I31" s="34" t="s">
        <v>46</v>
      </c>
      <c r="J31" s="182"/>
      <c r="K31" s="182"/>
      <c r="L31" s="32"/>
      <c r="M31" s="32"/>
      <c r="N31" s="32"/>
      <c r="O31" s="32"/>
      <c r="P31" s="32"/>
      <c r="Q31" s="32"/>
      <c r="R31" s="32"/>
    </row>
    <row r="32" spans="1:18" ht="15" customHeight="1">
      <c r="A32" s="32"/>
      <c r="B32" s="32"/>
      <c r="C32" s="32"/>
      <c r="D32" s="180"/>
      <c r="E32" s="34" t="s">
        <v>47</v>
      </c>
      <c r="F32" s="182"/>
      <c r="G32" s="182"/>
      <c r="H32" s="180"/>
      <c r="I32" s="34" t="s">
        <v>47</v>
      </c>
      <c r="J32" s="182"/>
      <c r="K32" s="182"/>
      <c r="L32" s="32"/>
      <c r="M32" s="32"/>
      <c r="N32" s="32"/>
      <c r="O32" s="32"/>
      <c r="P32" s="32"/>
      <c r="Q32" s="32"/>
      <c r="R32" s="32"/>
    </row>
    <row r="33" spans="1:18" ht="24.95" customHeight="1">
      <c r="A33" s="32"/>
      <c r="B33" s="178"/>
      <c r="C33" s="17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</sheetData>
  <mergeCells count="21">
    <mergeCell ref="B33:C33"/>
    <mergeCell ref="B5:Q5"/>
    <mergeCell ref="B6:R6"/>
    <mergeCell ref="A7:A8"/>
    <mergeCell ref="A29:C29"/>
    <mergeCell ref="D30:D32"/>
    <mergeCell ref="F30:G30"/>
    <mergeCell ref="H30:H32"/>
    <mergeCell ref="J30:K30"/>
    <mergeCell ref="F31:G31"/>
    <mergeCell ref="J31:K31"/>
    <mergeCell ref="F32:G32"/>
    <mergeCell ref="J32:K32"/>
    <mergeCell ref="G7:G8"/>
    <mergeCell ref="H7:H9"/>
    <mergeCell ref="I7:R7"/>
    <mergeCell ref="B7:B9"/>
    <mergeCell ref="C7:C9"/>
    <mergeCell ref="D7:D9"/>
    <mergeCell ref="E7:E9"/>
    <mergeCell ref="F7:F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zoomScale="90" zoomScaleNormal="90" workbookViewId="0">
      <pane xSplit="5" ySplit="12" topLeftCell="F13" activePane="bottomRight" state="frozen"/>
      <selection pane="topRight" activeCell="F1" sqref="F1"/>
      <selection pane="bottomLeft" activeCell="A10" sqref="A10"/>
      <selection pane="bottomRight" activeCell="B1" sqref="B1:B2"/>
    </sheetView>
  </sheetViews>
  <sheetFormatPr defaultRowHeight="15"/>
  <cols>
    <col min="1" max="1" width="3.5703125" hidden="1" customWidth="1"/>
    <col min="2" max="2" width="7.5703125" style="127" customWidth="1"/>
    <col min="3" max="3" width="23.28515625" customWidth="1"/>
    <col min="4" max="4" width="11.85546875" customWidth="1"/>
    <col min="5" max="5" width="10.140625" customWidth="1"/>
    <col min="6" max="6" width="14" customWidth="1"/>
    <col min="7" max="7" width="8.42578125" customWidth="1"/>
    <col min="8" max="8" width="10.140625" customWidth="1"/>
    <col min="9" max="9" width="13.140625" customWidth="1"/>
    <col min="10" max="10" width="11.85546875" customWidth="1"/>
    <col min="11" max="11" width="11" customWidth="1"/>
    <col min="12" max="12" width="12.85546875" customWidth="1"/>
    <col min="13" max="13" width="11.42578125" customWidth="1"/>
    <col min="14" max="14" width="11" customWidth="1"/>
    <col min="15" max="15" width="14" customWidth="1"/>
    <col min="16" max="16" width="11.85546875" customWidth="1"/>
    <col min="17" max="18" width="10" customWidth="1"/>
    <col min="19" max="19" width="10.140625" customWidth="1"/>
  </cols>
  <sheetData>
    <row r="1" spans="2:19">
      <c r="B1" s="132" t="s">
        <v>382</v>
      </c>
    </row>
    <row r="2" spans="2:19">
      <c r="B2" s="132" t="s">
        <v>381</v>
      </c>
    </row>
    <row r="4" spans="2:19">
      <c r="B4" s="120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>
      <c r="B5" s="214" t="s">
        <v>197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</row>
    <row r="6" spans="2:19">
      <c r="B6" s="215" t="s">
        <v>374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</row>
    <row r="7" spans="2:19" ht="15.75" thickBot="1">
      <c r="B7" s="216" t="s">
        <v>0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</row>
    <row r="8" spans="2:19" ht="23.25" thickTop="1">
      <c r="B8" s="121" t="s">
        <v>89</v>
      </c>
      <c r="C8" s="217" t="s">
        <v>1</v>
      </c>
      <c r="D8" s="217"/>
      <c r="E8" s="217"/>
      <c r="F8" s="71" t="s">
        <v>2</v>
      </c>
      <c r="G8" s="217" t="s">
        <v>3</v>
      </c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8"/>
    </row>
    <row r="9" spans="2:19" ht="31.5" customHeight="1">
      <c r="B9" s="122" t="s">
        <v>90</v>
      </c>
      <c r="C9" s="183" t="s">
        <v>23</v>
      </c>
      <c r="D9" s="183"/>
      <c r="E9" s="183"/>
      <c r="F9" s="72" t="s">
        <v>91</v>
      </c>
      <c r="G9" s="184" t="s">
        <v>22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5"/>
    </row>
    <row r="10" spans="2:19">
      <c r="B10" s="186" t="s">
        <v>198</v>
      </c>
      <c r="C10" s="188" t="s">
        <v>199</v>
      </c>
      <c r="D10" s="190" t="s">
        <v>200</v>
      </c>
      <c r="E10" s="192" t="s">
        <v>93</v>
      </c>
      <c r="F10" s="193"/>
      <c r="G10" s="194"/>
      <c r="H10" s="195" t="s">
        <v>201</v>
      </c>
      <c r="I10" s="196"/>
      <c r="J10" s="197"/>
      <c r="K10" s="195" t="s">
        <v>201</v>
      </c>
      <c r="L10" s="196"/>
      <c r="M10" s="197"/>
      <c r="N10" s="195" t="s">
        <v>201</v>
      </c>
      <c r="O10" s="196"/>
      <c r="P10" s="197"/>
      <c r="Q10" s="195" t="s">
        <v>202</v>
      </c>
      <c r="R10" s="196"/>
      <c r="S10" s="198"/>
    </row>
    <row r="11" spans="2:19" ht="84" customHeight="1">
      <c r="B11" s="187"/>
      <c r="C11" s="189"/>
      <c r="D11" s="191"/>
      <c r="E11" s="73" t="s">
        <v>203</v>
      </c>
      <c r="F11" s="74" t="s">
        <v>204</v>
      </c>
      <c r="G11" s="75" t="s">
        <v>205</v>
      </c>
      <c r="H11" s="76" t="s">
        <v>206</v>
      </c>
      <c r="I11" s="74" t="s">
        <v>207</v>
      </c>
      <c r="J11" s="77" t="s">
        <v>208</v>
      </c>
      <c r="K11" s="76" t="s">
        <v>209</v>
      </c>
      <c r="L11" s="74" t="s">
        <v>210</v>
      </c>
      <c r="M11" s="77" t="s">
        <v>211</v>
      </c>
      <c r="N11" s="76" t="s">
        <v>212</v>
      </c>
      <c r="O11" s="74" t="s">
        <v>213</v>
      </c>
      <c r="P11" s="77" t="s">
        <v>214</v>
      </c>
      <c r="Q11" s="76" t="s">
        <v>215</v>
      </c>
      <c r="R11" s="74" t="s">
        <v>216</v>
      </c>
      <c r="S11" s="78" t="s">
        <v>217</v>
      </c>
    </row>
    <row r="12" spans="2:19" ht="15.75" thickBot="1">
      <c r="B12" s="123"/>
      <c r="C12" s="79"/>
      <c r="D12" s="79"/>
      <c r="E12" s="79" t="s">
        <v>9</v>
      </c>
      <c r="F12" s="79" t="s">
        <v>10</v>
      </c>
      <c r="G12" s="79" t="s">
        <v>11</v>
      </c>
      <c r="H12" s="79" t="s">
        <v>12</v>
      </c>
      <c r="I12" s="79" t="s">
        <v>13</v>
      </c>
      <c r="J12" s="79" t="s">
        <v>14</v>
      </c>
      <c r="K12" s="79" t="s">
        <v>218</v>
      </c>
      <c r="L12" s="79" t="s">
        <v>16</v>
      </c>
      <c r="M12" s="79" t="s">
        <v>17</v>
      </c>
      <c r="N12" s="79" t="s">
        <v>219</v>
      </c>
      <c r="O12" s="79" t="s">
        <v>220</v>
      </c>
      <c r="P12" s="79" t="s">
        <v>221</v>
      </c>
      <c r="Q12" s="79" t="s">
        <v>222</v>
      </c>
      <c r="R12" s="79" t="s">
        <v>223</v>
      </c>
      <c r="S12" s="80" t="s">
        <v>224</v>
      </c>
    </row>
    <row r="13" spans="2:19" ht="36.75" customHeight="1" thickTop="1">
      <c r="B13" s="221" t="s">
        <v>225</v>
      </c>
      <c r="C13" s="222"/>
      <c r="D13" s="81"/>
      <c r="E13" s="82"/>
      <c r="F13" s="81"/>
      <c r="G13" s="82"/>
      <c r="H13" s="81"/>
      <c r="I13" s="82"/>
      <c r="J13" s="83"/>
      <c r="K13" s="81"/>
      <c r="L13" s="82"/>
      <c r="M13" s="83"/>
      <c r="N13" s="81"/>
      <c r="O13" s="82"/>
      <c r="P13" s="83"/>
      <c r="Q13" s="81"/>
      <c r="R13" s="82"/>
      <c r="S13" s="84"/>
    </row>
    <row r="14" spans="2:19" ht="27">
      <c r="B14" s="124" t="s">
        <v>111</v>
      </c>
      <c r="C14" s="85" t="s">
        <v>112</v>
      </c>
      <c r="D14" s="85" t="s">
        <v>226</v>
      </c>
      <c r="E14" s="86">
        <v>42233</v>
      </c>
      <c r="F14" s="86">
        <v>11588880251</v>
      </c>
      <c r="G14" s="86">
        <v>274403</v>
      </c>
      <c r="H14" s="86">
        <v>34969</v>
      </c>
      <c r="I14" s="86">
        <v>11195057300</v>
      </c>
      <c r="J14" s="95">
        <f>I14/H14</f>
        <v>320142.33463925193</v>
      </c>
      <c r="K14" s="86">
        <v>35514</v>
      </c>
      <c r="L14" s="86">
        <v>11369640300</v>
      </c>
      <c r="M14" s="95">
        <f>L14/K14</f>
        <v>320145.30326068593</v>
      </c>
      <c r="N14" s="86">
        <v>24512</v>
      </c>
      <c r="O14" s="86">
        <v>7847548571</v>
      </c>
      <c r="P14" s="95">
        <f>O14/N14</f>
        <v>320151.29614066577</v>
      </c>
      <c r="Q14" s="70">
        <f>P14-G14</f>
        <v>45748.296140665771</v>
      </c>
      <c r="R14" s="70">
        <f>P14-J14</f>
        <v>8.9615014138398692</v>
      </c>
      <c r="S14" s="94">
        <f>P14-M14</f>
        <v>5.9928799798362888</v>
      </c>
    </row>
    <row r="15" spans="2:19" ht="27">
      <c r="B15" s="124" t="s">
        <v>113</v>
      </c>
      <c r="C15" s="85" t="s">
        <v>114</v>
      </c>
      <c r="D15" s="85" t="s">
        <v>227</v>
      </c>
      <c r="E15" s="86">
        <v>247</v>
      </c>
      <c r="F15" s="86">
        <v>403346602</v>
      </c>
      <c r="G15" s="86">
        <v>1632982</v>
      </c>
      <c r="H15" s="86">
        <v>279</v>
      </c>
      <c r="I15" s="86">
        <v>469800000</v>
      </c>
      <c r="J15" s="95">
        <f t="shared" ref="J15:J68" si="0">I15/H15</f>
        <v>1683870.9677419355</v>
      </c>
      <c r="K15" s="86">
        <v>277</v>
      </c>
      <c r="L15" s="86">
        <v>466252000</v>
      </c>
      <c r="M15" s="95">
        <f t="shared" ref="M15:M70" si="1">L15/K15</f>
        <v>1683220.2166064982</v>
      </c>
      <c r="N15" s="86">
        <v>178</v>
      </c>
      <c r="O15" s="86">
        <v>299050098</v>
      </c>
      <c r="P15" s="95">
        <f t="shared" ref="P15:P70" si="2">O15/N15</f>
        <v>1680056.7303370787</v>
      </c>
      <c r="Q15" s="70">
        <f t="shared" ref="Q15:Q68" si="3">P15-G15</f>
        <v>47074.730337078683</v>
      </c>
      <c r="R15" s="70">
        <f t="shared" ref="R15:R68" si="4">P15-J15</f>
        <v>-3814.2374048568308</v>
      </c>
      <c r="S15" s="94">
        <f t="shared" ref="S15:S68" si="5">P15-M15</f>
        <v>-3163.4862694195472</v>
      </c>
    </row>
    <row r="16" spans="2:19" ht="18">
      <c r="B16" s="124" t="s">
        <v>115</v>
      </c>
      <c r="C16" s="85" t="s">
        <v>116</v>
      </c>
      <c r="D16" s="85" t="s">
        <v>228</v>
      </c>
      <c r="E16" s="86">
        <v>57</v>
      </c>
      <c r="F16" s="86">
        <v>145881784</v>
      </c>
      <c r="G16" s="86">
        <v>2559330</v>
      </c>
      <c r="H16" s="86">
        <v>58</v>
      </c>
      <c r="I16" s="86">
        <v>159850000</v>
      </c>
      <c r="J16" s="95">
        <f t="shared" si="0"/>
        <v>2756034.4827586208</v>
      </c>
      <c r="K16" s="86">
        <v>59</v>
      </c>
      <c r="L16" s="86">
        <v>162850000</v>
      </c>
      <c r="M16" s="95">
        <f t="shared" si="1"/>
        <v>2760169.4915254237</v>
      </c>
      <c r="N16" s="86">
        <v>40</v>
      </c>
      <c r="O16" s="86">
        <v>109599588</v>
      </c>
      <c r="P16" s="95">
        <f t="shared" si="2"/>
        <v>2739989.7</v>
      </c>
      <c r="Q16" s="70">
        <f t="shared" si="3"/>
        <v>180659.70000000019</v>
      </c>
      <c r="R16" s="70">
        <f t="shared" si="4"/>
        <v>-16044.782758620568</v>
      </c>
      <c r="S16" s="94">
        <f t="shared" si="5"/>
        <v>-20179.791525423527</v>
      </c>
    </row>
    <row r="17" spans="2:19" ht="45">
      <c r="B17" s="124" t="s">
        <v>117</v>
      </c>
      <c r="C17" s="85" t="s">
        <v>118</v>
      </c>
      <c r="D17" s="85" t="s">
        <v>229</v>
      </c>
      <c r="E17" s="86">
        <v>168</v>
      </c>
      <c r="F17" s="86">
        <v>286743416.27999997</v>
      </c>
      <c r="G17" s="86">
        <v>1706806</v>
      </c>
      <c r="H17" s="86">
        <v>226</v>
      </c>
      <c r="I17" s="86">
        <v>355806000</v>
      </c>
      <c r="J17" s="95">
        <f t="shared" si="0"/>
        <v>1574362.831858407</v>
      </c>
      <c r="K17" s="86">
        <v>223</v>
      </c>
      <c r="L17" s="86">
        <v>351106000</v>
      </c>
      <c r="M17" s="95">
        <f t="shared" si="1"/>
        <v>1574466.3677130046</v>
      </c>
      <c r="N17" s="86">
        <v>135</v>
      </c>
      <c r="O17" s="86">
        <v>212972506</v>
      </c>
      <c r="P17" s="95">
        <f t="shared" si="2"/>
        <v>1577574.1185185185</v>
      </c>
      <c r="Q17" s="70">
        <f t="shared" si="3"/>
        <v>-129231.88148148148</v>
      </c>
      <c r="R17" s="70">
        <f t="shared" si="4"/>
        <v>3211.2866601115093</v>
      </c>
      <c r="S17" s="94">
        <f t="shared" si="5"/>
        <v>3107.7508055139333</v>
      </c>
    </row>
    <row r="18" spans="2:19" ht="18">
      <c r="B18" s="124" t="s">
        <v>119</v>
      </c>
      <c r="C18" s="85" t="s">
        <v>120</v>
      </c>
      <c r="D18" s="85" t="s">
        <v>230</v>
      </c>
      <c r="E18" s="86">
        <v>8814</v>
      </c>
      <c r="F18" s="86">
        <v>392239933</v>
      </c>
      <c r="G18" s="86">
        <v>44502</v>
      </c>
      <c r="H18" s="86">
        <v>7227</v>
      </c>
      <c r="I18" s="86">
        <v>381100000</v>
      </c>
      <c r="J18" s="95">
        <f t="shared" si="0"/>
        <v>52732.807527328077</v>
      </c>
      <c r="K18" s="86">
        <v>7581</v>
      </c>
      <c r="L18" s="86">
        <v>399789000</v>
      </c>
      <c r="M18" s="95">
        <f t="shared" si="1"/>
        <v>52735.654926790659</v>
      </c>
      <c r="N18" s="86">
        <v>5118</v>
      </c>
      <c r="O18" s="86">
        <v>269900483</v>
      </c>
      <c r="P18" s="95">
        <f t="shared" si="2"/>
        <v>52735.537905431811</v>
      </c>
      <c r="Q18" s="70">
        <f t="shared" si="3"/>
        <v>8233.5379054318109</v>
      </c>
      <c r="R18" s="70">
        <f t="shared" si="4"/>
        <v>2.7303781037335284</v>
      </c>
      <c r="S18" s="94">
        <f t="shared" si="5"/>
        <v>-0.11702135884843301</v>
      </c>
    </row>
    <row r="19" spans="2:19" ht="18">
      <c r="B19" s="124" t="s">
        <v>121</v>
      </c>
      <c r="C19" s="85" t="s">
        <v>122</v>
      </c>
      <c r="D19" s="85" t="s">
        <v>231</v>
      </c>
      <c r="E19" s="86">
        <v>712</v>
      </c>
      <c r="F19" s="86">
        <v>1256964687</v>
      </c>
      <c r="G19" s="86">
        <v>1765400</v>
      </c>
      <c r="H19" s="86">
        <v>676</v>
      </c>
      <c r="I19" s="86">
        <v>1288080000</v>
      </c>
      <c r="J19" s="95">
        <f t="shared" si="0"/>
        <v>1905443.7869822485</v>
      </c>
      <c r="K19" s="86">
        <v>670</v>
      </c>
      <c r="L19" s="86">
        <v>1276549000</v>
      </c>
      <c r="M19" s="95">
        <f t="shared" si="1"/>
        <v>1905297.014925373</v>
      </c>
      <c r="N19" s="86">
        <v>436</v>
      </c>
      <c r="O19" s="86">
        <v>829797808</v>
      </c>
      <c r="P19" s="95">
        <f t="shared" si="2"/>
        <v>1903205.9816513762</v>
      </c>
      <c r="Q19" s="70">
        <f t="shared" si="3"/>
        <v>137805.98165137623</v>
      </c>
      <c r="R19" s="70">
        <f t="shared" si="4"/>
        <v>-2237.8053308723029</v>
      </c>
      <c r="S19" s="94">
        <f t="shared" si="5"/>
        <v>-2091.0332739967853</v>
      </c>
    </row>
    <row r="20" spans="2:19" ht="18">
      <c r="B20" s="124" t="s">
        <v>123</v>
      </c>
      <c r="C20" s="85" t="s">
        <v>124</v>
      </c>
      <c r="D20" s="85" t="s">
        <v>232</v>
      </c>
      <c r="E20" s="86">
        <v>72</v>
      </c>
      <c r="F20" s="86">
        <v>395319460</v>
      </c>
      <c r="G20" s="86">
        <v>5490548</v>
      </c>
      <c r="H20" s="86">
        <v>67</v>
      </c>
      <c r="I20" s="86">
        <v>410600000</v>
      </c>
      <c r="J20" s="95">
        <f t="shared" si="0"/>
        <v>6128358.2089552237</v>
      </c>
      <c r="K20" s="86">
        <v>68</v>
      </c>
      <c r="L20" s="86">
        <v>416702000</v>
      </c>
      <c r="M20" s="95">
        <f t="shared" si="1"/>
        <v>6127970.5882352944</v>
      </c>
      <c r="N20" s="86">
        <v>45</v>
      </c>
      <c r="O20" s="86">
        <v>277298619</v>
      </c>
      <c r="P20" s="95">
        <f t="shared" si="2"/>
        <v>6162191.5333333332</v>
      </c>
      <c r="Q20" s="70">
        <f t="shared" si="3"/>
        <v>671643.53333333321</v>
      </c>
      <c r="R20" s="70">
        <f t="shared" si="4"/>
        <v>33833.324378109537</v>
      </c>
      <c r="S20" s="94">
        <f t="shared" si="5"/>
        <v>34220.945098038763</v>
      </c>
    </row>
    <row r="21" spans="2:19" ht="27">
      <c r="B21" s="124" t="s">
        <v>125</v>
      </c>
      <c r="C21" s="85" t="s">
        <v>126</v>
      </c>
      <c r="D21" s="85" t="s">
        <v>233</v>
      </c>
      <c r="E21" s="86">
        <v>65</v>
      </c>
      <c r="F21" s="86">
        <v>161456069</v>
      </c>
      <c r="G21" s="86">
        <v>2483940</v>
      </c>
      <c r="H21" s="86">
        <v>62</v>
      </c>
      <c r="I21" s="86">
        <v>166540000</v>
      </c>
      <c r="J21" s="95">
        <f t="shared" si="0"/>
        <v>2686129.0322580645</v>
      </c>
      <c r="K21" s="86">
        <v>62</v>
      </c>
      <c r="L21" s="86">
        <v>167724000</v>
      </c>
      <c r="M21" s="95">
        <f t="shared" si="1"/>
        <v>2705225.8064516131</v>
      </c>
      <c r="N21" s="86">
        <v>42</v>
      </c>
      <c r="O21" s="86">
        <v>113937458</v>
      </c>
      <c r="P21" s="95">
        <f t="shared" si="2"/>
        <v>2712796.6190476189</v>
      </c>
      <c r="Q21" s="70">
        <f t="shared" si="3"/>
        <v>228856.61904761894</v>
      </c>
      <c r="R21" s="70">
        <f t="shared" si="4"/>
        <v>26667.586789554451</v>
      </c>
      <c r="S21" s="94">
        <f t="shared" si="5"/>
        <v>7570.8125960058533</v>
      </c>
    </row>
    <row r="22" spans="2:19" ht="27">
      <c r="B22" s="124" t="s">
        <v>127</v>
      </c>
      <c r="C22" s="85" t="s">
        <v>234</v>
      </c>
      <c r="D22" s="85" t="s">
        <v>235</v>
      </c>
      <c r="E22" s="86">
        <v>45512847</v>
      </c>
      <c r="F22" s="86">
        <v>3049360735</v>
      </c>
      <c r="G22" s="86">
        <v>67</v>
      </c>
      <c r="H22" s="86">
        <v>48062131</v>
      </c>
      <c r="I22" s="86">
        <v>3295907000</v>
      </c>
      <c r="J22" s="95">
        <f t="shared" si="0"/>
        <v>68.575964723661542</v>
      </c>
      <c r="K22" s="86">
        <v>48213219</v>
      </c>
      <c r="L22" s="86">
        <v>3306268000</v>
      </c>
      <c r="M22" s="95">
        <f t="shared" si="1"/>
        <v>68.575964612526704</v>
      </c>
      <c r="N22" s="86">
        <v>32462419</v>
      </c>
      <c r="O22" s="86">
        <v>2226141673</v>
      </c>
      <c r="P22" s="95">
        <f t="shared" si="2"/>
        <v>68.575963886117052</v>
      </c>
      <c r="Q22" s="70">
        <f t="shared" si="3"/>
        <v>1.5759638861170515</v>
      </c>
      <c r="R22" s="70">
        <f t="shared" si="4"/>
        <v>-8.3754449065054359E-7</v>
      </c>
      <c r="S22" s="94">
        <f t="shared" si="5"/>
        <v>-7.2640965242953826E-7</v>
      </c>
    </row>
    <row r="23" spans="2:19" ht="18">
      <c r="B23" s="124" t="s">
        <v>129</v>
      </c>
      <c r="C23" s="85" t="s">
        <v>130</v>
      </c>
      <c r="D23" s="85" t="s">
        <v>236</v>
      </c>
      <c r="E23" s="86">
        <v>230</v>
      </c>
      <c r="F23" s="86">
        <v>86820650</v>
      </c>
      <c r="G23" s="86">
        <v>377481</v>
      </c>
      <c r="H23" s="86">
        <v>229</v>
      </c>
      <c r="I23" s="86">
        <v>89400000</v>
      </c>
      <c r="J23" s="95">
        <f t="shared" si="0"/>
        <v>390393.01310043666</v>
      </c>
      <c r="K23" s="86">
        <v>237</v>
      </c>
      <c r="L23" s="86">
        <v>92502000</v>
      </c>
      <c r="M23" s="95">
        <f t="shared" si="1"/>
        <v>390303.7974683544</v>
      </c>
      <c r="N23" s="86">
        <v>168</v>
      </c>
      <c r="O23" s="86">
        <v>65632170</v>
      </c>
      <c r="P23" s="95">
        <f t="shared" si="2"/>
        <v>390667.67857142858</v>
      </c>
      <c r="Q23" s="70">
        <f t="shared" si="3"/>
        <v>13186.67857142858</v>
      </c>
      <c r="R23" s="70">
        <f t="shared" si="4"/>
        <v>274.66547099192394</v>
      </c>
      <c r="S23" s="94">
        <f t="shared" si="5"/>
        <v>363.8811030741781</v>
      </c>
    </row>
    <row r="24" spans="2:19" ht="27">
      <c r="B24" s="124" t="s">
        <v>131</v>
      </c>
      <c r="C24" s="85" t="s">
        <v>132</v>
      </c>
      <c r="D24" s="85" t="s">
        <v>237</v>
      </c>
      <c r="E24" s="86">
        <v>537</v>
      </c>
      <c r="F24" s="86">
        <v>219367626</v>
      </c>
      <c r="G24" s="86">
        <v>408506</v>
      </c>
      <c r="H24" s="86">
        <v>422</v>
      </c>
      <c r="I24" s="86">
        <v>214758000</v>
      </c>
      <c r="J24" s="95">
        <f t="shared" si="0"/>
        <v>508905.21327014221</v>
      </c>
      <c r="K24" s="86">
        <v>458</v>
      </c>
      <c r="L24" s="86">
        <v>233046500</v>
      </c>
      <c r="M24" s="95">
        <f t="shared" si="1"/>
        <v>508835.15283842792</v>
      </c>
      <c r="N24" s="86">
        <v>315</v>
      </c>
      <c r="O24" s="86">
        <v>160449444</v>
      </c>
      <c r="P24" s="95">
        <f t="shared" si="2"/>
        <v>509363.3142857143</v>
      </c>
      <c r="Q24" s="70">
        <f t="shared" si="3"/>
        <v>100857.3142857143</v>
      </c>
      <c r="R24" s="70">
        <f t="shared" si="4"/>
        <v>458.10101557208691</v>
      </c>
      <c r="S24" s="94">
        <f t="shared" si="5"/>
        <v>528.161447286373</v>
      </c>
    </row>
    <row r="25" spans="2:19" ht="18">
      <c r="B25" s="124" t="s">
        <v>133</v>
      </c>
      <c r="C25" s="85" t="s">
        <v>134</v>
      </c>
      <c r="D25" s="85" t="s">
        <v>238</v>
      </c>
      <c r="E25" s="86">
        <v>8409</v>
      </c>
      <c r="F25" s="86">
        <v>657566669.26999998</v>
      </c>
      <c r="G25" s="86">
        <v>78198</v>
      </c>
      <c r="H25" s="86">
        <v>6173</v>
      </c>
      <c r="I25" s="86">
        <v>542842000</v>
      </c>
      <c r="J25" s="95">
        <f t="shared" si="0"/>
        <v>87938.117608942164</v>
      </c>
      <c r="K25" s="86">
        <v>6459</v>
      </c>
      <c r="L25" s="86">
        <v>567953500</v>
      </c>
      <c r="M25" s="95">
        <f t="shared" si="1"/>
        <v>87932.110233782325</v>
      </c>
      <c r="N25" s="86">
        <v>4430</v>
      </c>
      <c r="O25" s="86">
        <v>389538995</v>
      </c>
      <c r="P25" s="95">
        <f t="shared" si="2"/>
        <v>87932.053047404057</v>
      </c>
      <c r="Q25" s="70">
        <f t="shared" si="3"/>
        <v>9734.053047404057</v>
      </c>
      <c r="R25" s="70">
        <f t="shared" si="4"/>
        <v>-6.0645615381072275</v>
      </c>
      <c r="S25" s="94">
        <f t="shared" si="5"/>
        <v>-5.7186378267942928E-2</v>
      </c>
    </row>
    <row r="26" spans="2:19" ht="18">
      <c r="B26" s="124" t="s">
        <v>135</v>
      </c>
      <c r="C26" s="85" t="s">
        <v>136</v>
      </c>
      <c r="D26" s="85" t="s">
        <v>239</v>
      </c>
      <c r="E26" s="86">
        <v>25393</v>
      </c>
      <c r="F26" s="86">
        <v>3673373289.5300002</v>
      </c>
      <c r="G26" s="86">
        <v>144661</v>
      </c>
      <c r="H26" s="86">
        <v>27778</v>
      </c>
      <c r="I26" s="86">
        <v>4027924700</v>
      </c>
      <c r="J26" s="95">
        <f t="shared" si="0"/>
        <v>145004.12916696665</v>
      </c>
      <c r="K26" s="86">
        <v>26648</v>
      </c>
      <c r="L26" s="86">
        <v>3864040700</v>
      </c>
      <c r="M26" s="95">
        <f t="shared" si="1"/>
        <v>145003.02836985889</v>
      </c>
      <c r="N26" s="86">
        <v>12914</v>
      </c>
      <c r="O26" s="86">
        <v>1872571278</v>
      </c>
      <c r="P26" s="95">
        <f t="shared" si="2"/>
        <v>145003.19637602603</v>
      </c>
      <c r="Q26" s="70">
        <f t="shared" si="3"/>
        <v>342.19637602602597</v>
      </c>
      <c r="R26" s="70">
        <f t="shared" si="4"/>
        <v>-0.93279094062745571</v>
      </c>
      <c r="S26" s="94">
        <f t="shared" si="5"/>
        <v>0.16800616713589989</v>
      </c>
    </row>
    <row r="27" spans="2:19" ht="36">
      <c r="B27" s="124" t="s">
        <v>137</v>
      </c>
      <c r="C27" s="85" t="s">
        <v>240</v>
      </c>
      <c r="D27" s="85" t="s">
        <v>241</v>
      </c>
      <c r="E27" s="86">
        <v>5091</v>
      </c>
      <c r="F27" s="86">
        <v>208958800</v>
      </c>
      <c r="G27" s="86">
        <v>41045</v>
      </c>
      <c r="H27" s="86">
        <v>7609</v>
      </c>
      <c r="I27" s="86">
        <v>265347000</v>
      </c>
      <c r="J27" s="95">
        <f t="shared" si="0"/>
        <v>34872.782231567879</v>
      </c>
      <c r="K27" s="86">
        <v>758</v>
      </c>
      <c r="L27" s="86">
        <v>262157000</v>
      </c>
      <c r="M27" s="95">
        <f t="shared" si="1"/>
        <v>345853.56200527702</v>
      </c>
      <c r="N27" s="86">
        <v>334</v>
      </c>
      <c r="O27" s="86">
        <v>115357053</v>
      </c>
      <c r="P27" s="95">
        <f t="shared" si="2"/>
        <v>345380.39820359281</v>
      </c>
      <c r="Q27" s="70">
        <f t="shared" si="3"/>
        <v>304335.39820359281</v>
      </c>
      <c r="R27" s="70">
        <f t="shared" si="4"/>
        <v>310507.61597202491</v>
      </c>
      <c r="S27" s="94">
        <f t="shared" si="5"/>
        <v>-473.16380168421892</v>
      </c>
    </row>
    <row r="28" spans="2:19" ht="27">
      <c r="B28" s="124" t="s">
        <v>139</v>
      </c>
      <c r="C28" s="85" t="s">
        <v>140</v>
      </c>
      <c r="D28" s="85" t="s">
        <v>242</v>
      </c>
      <c r="E28" s="86">
        <v>0</v>
      </c>
      <c r="F28" s="86">
        <v>0</v>
      </c>
      <c r="G28" s="86">
        <v>0</v>
      </c>
      <c r="H28" s="86">
        <v>1</v>
      </c>
      <c r="I28" s="86">
        <v>5000000</v>
      </c>
      <c r="J28" s="95">
        <f t="shared" si="0"/>
        <v>5000000</v>
      </c>
      <c r="K28" s="86">
        <v>1</v>
      </c>
      <c r="L28" s="86">
        <v>5000000</v>
      </c>
      <c r="M28" s="95">
        <f t="shared" si="1"/>
        <v>5000000</v>
      </c>
      <c r="N28" s="86">
        <v>1</v>
      </c>
      <c r="O28" s="86">
        <v>1200369</v>
      </c>
      <c r="P28" s="95">
        <f t="shared" si="2"/>
        <v>1200369</v>
      </c>
      <c r="Q28" s="70">
        <f t="shared" si="3"/>
        <v>1200369</v>
      </c>
      <c r="R28" s="70">
        <f t="shared" si="4"/>
        <v>-3799631</v>
      </c>
      <c r="S28" s="94">
        <f t="shared" si="5"/>
        <v>-3799631</v>
      </c>
    </row>
    <row r="29" spans="2:19" ht="36">
      <c r="B29" s="124" t="s">
        <v>320</v>
      </c>
      <c r="C29" s="85" t="s">
        <v>324</v>
      </c>
      <c r="D29" s="85" t="s">
        <v>325</v>
      </c>
      <c r="E29" s="86"/>
      <c r="F29" s="86">
        <v>0</v>
      </c>
      <c r="G29" s="86"/>
      <c r="H29" s="86">
        <v>225</v>
      </c>
      <c r="I29" s="86">
        <v>21939000</v>
      </c>
      <c r="J29" s="95">
        <f t="shared" si="0"/>
        <v>97506.666666666672</v>
      </c>
      <c r="K29" s="86">
        <v>225</v>
      </c>
      <c r="L29" s="86">
        <v>21939000</v>
      </c>
      <c r="M29" s="95">
        <f t="shared" si="1"/>
        <v>97506.666666666672</v>
      </c>
      <c r="N29" s="86"/>
      <c r="O29" s="86"/>
      <c r="P29" s="95"/>
      <c r="Q29" s="70">
        <f>P29-G29</f>
        <v>0</v>
      </c>
      <c r="R29" s="70">
        <f t="shared" si="4"/>
        <v>-97506.666666666672</v>
      </c>
      <c r="S29" s="94">
        <f t="shared" si="5"/>
        <v>-97506.666666666672</v>
      </c>
    </row>
    <row r="30" spans="2:19" ht="27">
      <c r="B30" s="124" t="s">
        <v>322</v>
      </c>
      <c r="C30" s="85" t="s">
        <v>326</v>
      </c>
      <c r="D30" s="85" t="s">
        <v>327</v>
      </c>
      <c r="E30" s="86">
        <v>1</v>
      </c>
      <c r="F30" s="86">
        <v>277330</v>
      </c>
      <c r="G30" s="86">
        <v>277330</v>
      </c>
      <c r="H30" s="86">
        <v>87</v>
      </c>
      <c r="I30" s="86">
        <v>5363000</v>
      </c>
      <c r="J30" s="95">
        <f t="shared" si="0"/>
        <v>61643.678160919539</v>
      </c>
      <c r="K30" s="86">
        <v>87</v>
      </c>
      <c r="L30" s="86">
        <v>5363000</v>
      </c>
      <c r="M30" s="95">
        <f t="shared" si="1"/>
        <v>61643.678160919539</v>
      </c>
      <c r="N30" s="86">
        <v>6</v>
      </c>
      <c r="O30" s="86">
        <v>399960</v>
      </c>
      <c r="P30" s="95">
        <f t="shared" si="2"/>
        <v>66660</v>
      </c>
      <c r="Q30" s="70">
        <f t="shared" si="3"/>
        <v>-210670</v>
      </c>
      <c r="R30" s="70">
        <f t="shared" si="4"/>
        <v>5016.3218390804614</v>
      </c>
      <c r="S30" s="94">
        <f t="shared" si="5"/>
        <v>5016.3218390804614</v>
      </c>
    </row>
    <row r="31" spans="2:19" ht="27">
      <c r="B31" s="124" t="s">
        <v>361</v>
      </c>
      <c r="C31" s="85" t="s">
        <v>362</v>
      </c>
      <c r="D31" s="85" t="s">
        <v>371</v>
      </c>
      <c r="E31" s="86"/>
      <c r="F31" s="86">
        <v>0</v>
      </c>
      <c r="G31" s="86"/>
      <c r="H31" s="86">
        <v>1918</v>
      </c>
      <c r="I31" s="86">
        <v>118000000</v>
      </c>
      <c r="J31" s="95">
        <f t="shared" si="0"/>
        <v>61522.419186652762</v>
      </c>
      <c r="K31" s="86">
        <v>1918</v>
      </c>
      <c r="L31" s="86">
        <v>118000000</v>
      </c>
      <c r="M31" s="95">
        <f t="shared" si="1"/>
        <v>61522.419186652762</v>
      </c>
      <c r="N31" s="86"/>
      <c r="O31" s="86"/>
      <c r="P31" s="95"/>
      <c r="Q31" s="70">
        <f t="shared" si="3"/>
        <v>0</v>
      </c>
      <c r="R31" s="70">
        <f t="shared" si="4"/>
        <v>-61522.419186652762</v>
      </c>
      <c r="S31" s="94">
        <f t="shared" si="5"/>
        <v>-61522.419186652762</v>
      </c>
    </row>
    <row r="32" spans="2:19" ht="18">
      <c r="B32" s="124" t="s">
        <v>363</v>
      </c>
      <c r="C32" s="85" t="s">
        <v>364</v>
      </c>
      <c r="D32" s="85" t="s">
        <v>372</v>
      </c>
      <c r="E32" s="86"/>
      <c r="F32" s="86">
        <v>0</v>
      </c>
      <c r="G32" s="86"/>
      <c r="H32" s="86">
        <v>1</v>
      </c>
      <c r="I32" s="129">
        <v>1300000000</v>
      </c>
      <c r="J32" s="129">
        <f t="shared" si="0"/>
        <v>1300000000</v>
      </c>
      <c r="K32" s="86">
        <v>1</v>
      </c>
      <c r="L32" s="129">
        <v>1300000000</v>
      </c>
      <c r="M32" s="129">
        <f t="shared" si="1"/>
        <v>1300000000</v>
      </c>
      <c r="N32" s="86"/>
      <c r="O32" s="86"/>
      <c r="P32" s="95"/>
      <c r="Q32" s="70">
        <f t="shared" si="3"/>
        <v>0</v>
      </c>
      <c r="R32" s="130">
        <f t="shared" si="4"/>
        <v>-1300000000</v>
      </c>
      <c r="S32" s="130">
        <f t="shared" si="5"/>
        <v>-1300000000</v>
      </c>
    </row>
    <row r="33" spans="2:19" ht="27">
      <c r="B33" s="124" t="s">
        <v>143</v>
      </c>
      <c r="C33" s="85" t="s">
        <v>258</v>
      </c>
      <c r="D33" s="85" t="s">
        <v>244</v>
      </c>
      <c r="E33" s="86"/>
      <c r="F33" s="86">
        <v>0</v>
      </c>
      <c r="G33" s="86"/>
      <c r="H33" s="86">
        <v>1</v>
      </c>
      <c r="I33" s="86">
        <v>578000</v>
      </c>
      <c r="J33" s="95">
        <f t="shared" si="0"/>
        <v>578000</v>
      </c>
      <c r="K33" s="86">
        <v>1</v>
      </c>
      <c r="L33" s="86">
        <v>578000</v>
      </c>
      <c r="M33" s="95">
        <f t="shared" si="1"/>
        <v>578000</v>
      </c>
      <c r="N33" s="86"/>
      <c r="O33" s="86"/>
      <c r="P33" s="95"/>
      <c r="Q33" s="70">
        <f t="shared" si="3"/>
        <v>0</v>
      </c>
      <c r="R33" s="70">
        <f t="shared" si="4"/>
        <v>-578000</v>
      </c>
      <c r="S33" s="94">
        <f t="shared" si="5"/>
        <v>-578000</v>
      </c>
    </row>
    <row r="34" spans="2:19" ht="18">
      <c r="B34" s="124" t="s">
        <v>266</v>
      </c>
      <c r="C34" s="85" t="s">
        <v>267</v>
      </c>
      <c r="D34" s="85" t="s">
        <v>328</v>
      </c>
      <c r="E34" s="86">
        <v>1569</v>
      </c>
      <c r="F34" s="86">
        <v>3922000</v>
      </c>
      <c r="G34" s="86">
        <v>2500</v>
      </c>
      <c r="H34" s="86">
        <v>1</v>
      </c>
      <c r="I34" s="86">
        <v>122000</v>
      </c>
      <c r="J34" s="95">
        <f t="shared" si="0"/>
        <v>122000</v>
      </c>
      <c r="K34" s="86">
        <v>1</v>
      </c>
      <c r="L34" s="86">
        <v>122000</v>
      </c>
      <c r="M34" s="95">
        <f t="shared" si="1"/>
        <v>122000</v>
      </c>
      <c r="N34" s="86">
        <v>1</v>
      </c>
      <c r="O34" s="86">
        <v>122000</v>
      </c>
      <c r="P34" s="95">
        <f t="shared" si="2"/>
        <v>122000</v>
      </c>
      <c r="Q34" s="70">
        <f t="shared" si="3"/>
        <v>119500</v>
      </c>
      <c r="R34" s="70">
        <f t="shared" si="4"/>
        <v>0</v>
      </c>
      <c r="S34" s="94">
        <f t="shared" si="5"/>
        <v>0</v>
      </c>
    </row>
    <row r="35" spans="2:19" ht="27">
      <c r="B35" s="124" t="s">
        <v>144</v>
      </c>
      <c r="C35" s="85" t="s">
        <v>145</v>
      </c>
      <c r="D35" s="85" t="s">
        <v>245</v>
      </c>
      <c r="E35" s="86">
        <v>139</v>
      </c>
      <c r="F35" s="86">
        <v>10267000</v>
      </c>
      <c r="G35" s="86">
        <v>73863</v>
      </c>
      <c r="H35" s="86">
        <v>634</v>
      </c>
      <c r="I35" s="86">
        <v>45000000</v>
      </c>
      <c r="J35" s="95">
        <f t="shared" si="0"/>
        <v>70977.917981072562</v>
      </c>
      <c r="K35" s="86">
        <v>0</v>
      </c>
      <c r="L35" s="86"/>
      <c r="M35" s="95"/>
      <c r="N35" s="86"/>
      <c r="O35" s="86"/>
      <c r="P35" s="95"/>
      <c r="Q35" s="70">
        <f t="shared" si="3"/>
        <v>-73863</v>
      </c>
      <c r="R35" s="70">
        <f t="shared" si="4"/>
        <v>-70977.917981072562</v>
      </c>
      <c r="S35" s="94">
        <f t="shared" si="5"/>
        <v>0</v>
      </c>
    </row>
    <row r="36" spans="2:19" ht="27">
      <c r="B36" s="124" t="s">
        <v>146</v>
      </c>
      <c r="C36" s="85" t="s">
        <v>259</v>
      </c>
      <c r="D36" s="85" t="s">
        <v>247</v>
      </c>
      <c r="E36" s="86">
        <v>0</v>
      </c>
      <c r="F36" s="86">
        <v>0</v>
      </c>
      <c r="G36" s="86">
        <v>0</v>
      </c>
      <c r="H36" s="86">
        <v>1</v>
      </c>
      <c r="I36" s="86">
        <v>1500000</v>
      </c>
      <c r="J36" s="95">
        <f t="shared" si="0"/>
        <v>1500000</v>
      </c>
      <c r="K36" s="86">
        <v>1</v>
      </c>
      <c r="L36" s="86">
        <v>1500000</v>
      </c>
      <c r="M36" s="95">
        <f t="shared" si="1"/>
        <v>1500000</v>
      </c>
      <c r="N36" s="86"/>
      <c r="O36" s="86"/>
      <c r="P36" s="95"/>
      <c r="Q36" s="70">
        <f t="shared" si="3"/>
        <v>0</v>
      </c>
      <c r="R36" s="70">
        <f t="shared" si="4"/>
        <v>-1500000</v>
      </c>
      <c r="S36" s="94">
        <f t="shared" si="5"/>
        <v>-1500000</v>
      </c>
    </row>
    <row r="37" spans="2:19" ht="27">
      <c r="B37" s="124" t="s">
        <v>148</v>
      </c>
      <c r="C37" s="85" t="s">
        <v>246</v>
      </c>
      <c r="D37" s="85" t="s">
        <v>247</v>
      </c>
      <c r="E37" s="86">
        <v>1</v>
      </c>
      <c r="F37" s="86">
        <v>327744</v>
      </c>
      <c r="G37" s="86">
        <v>327744</v>
      </c>
      <c r="H37" s="86">
        <v>1</v>
      </c>
      <c r="I37" s="86">
        <v>221000</v>
      </c>
      <c r="J37" s="95">
        <f t="shared" si="0"/>
        <v>221000</v>
      </c>
      <c r="K37" s="86"/>
      <c r="L37" s="86"/>
      <c r="M37" s="95"/>
      <c r="N37" s="86"/>
      <c r="O37" s="86"/>
      <c r="P37" s="95"/>
      <c r="Q37" s="70">
        <f t="shared" si="3"/>
        <v>-327744</v>
      </c>
      <c r="R37" s="70">
        <f t="shared" si="4"/>
        <v>-221000</v>
      </c>
      <c r="S37" s="94">
        <f t="shared" si="5"/>
        <v>0</v>
      </c>
    </row>
    <row r="38" spans="2:19" ht="18">
      <c r="B38" s="124" t="s">
        <v>339</v>
      </c>
      <c r="C38" s="85" t="s">
        <v>340</v>
      </c>
      <c r="D38" s="85" t="s">
        <v>247</v>
      </c>
      <c r="E38" s="86"/>
      <c r="F38" s="86">
        <v>0</v>
      </c>
      <c r="G38" s="86"/>
      <c r="H38" s="86">
        <v>1</v>
      </c>
      <c r="I38" s="86">
        <v>376000</v>
      </c>
      <c r="J38" s="95">
        <f t="shared" si="0"/>
        <v>376000</v>
      </c>
      <c r="K38" s="86">
        <v>1</v>
      </c>
      <c r="L38" s="86">
        <v>376000</v>
      </c>
      <c r="M38" s="95">
        <f t="shared" si="1"/>
        <v>376000</v>
      </c>
      <c r="N38" s="86"/>
      <c r="O38" s="86"/>
      <c r="P38" s="95"/>
      <c r="Q38" s="70">
        <f t="shared" si="3"/>
        <v>0</v>
      </c>
      <c r="R38" s="70">
        <f t="shared" si="4"/>
        <v>-376000</v>
      </c>
      <c r="S38" s="94">
        <f t="shared" si="5"/>
        <v>-376000</v>
      </c>
    </row>
    <row r="39" spans="2:19" ht="18">
      <c r="B39" s="124" t="s">
        <v>150</v>
      </c>
      <c r="C39" s="85" t="s">
        <v>151</v>
      </c>
      <c r="D39" s="85" t="s">
        <v>247</v>
      </c>
      <c r="E39" s="86">
        <v>1</v>
      </c>
      <c r="F39" s="86">
        <v>492646</v>
      </c>
      <c r="G39" s="86">
        <v>492646</v>
      </c>
      <c r="H39" s="86">
        <v>1</v>
      </c>
      <c r="I39" s="86">
        <v>300000</v>
      </c>
      <c r="J39" s="95">
        <f t="shared" si="0"/>
        <v>300000</v>
      </c>
      <c r="K39" s="86">
        <v>1</v>
      </c>
      <c r="L39" s="86">
        <v>300000</v>
      </c>
      <c r="M39" s="95">
        <f t="shared" si="1"/>
        <v>300000</v>
      </c>
      <c r="N39" s="86">
        <v>1</v>
      </c>
      <c r="O39" s="86">
        <v>300000</v>
      </c>
      <c r="P39" s="95">
        <f t="shared" si="2"/>
        <v>300000</v>
      </c>
      <c r="Q39" s="70">
        <f t="shared" si="3"/>
        <v>-192646</v>
      </c>
      <c r="R39" s="70">
        <f t="shared" si="4"/>
        <v>0</v>
      </c>
      <c r="S39" s="94">
        <f t="shared" si="5"/>
        <v>0</v>
      </c>
    </row>
    <row r="40" spans="2:19" ht="27">
      <c r="B40" s="124" t="s">
        <v>272</v>
      </c>
      <c r="C40" s="85" t="s">
        <v>273</v>
      </c>
      <c r="D40" s="85" t="s">
        <v>247</v>
      </c>
      <c r="E40" s="86"/>
      <c r="F40" s="86">
        <v>0</v>
      </c>
      <c r="G40" s="86"/>
      <c r="H40" s="86">
        <v>1</v>
      </c>
      <c r="I40" s="86">
        <v>3212000</v>
      </c>
      <c r="J40" s="95">
        <f t="shared" si="0"/>
        <v>3212000</v>
      </c>
      <c r="K40" s="86"/>
      <c r="L40" s="86"/>
      <c r="M40" s="95"/>
      <c r="N40" s="86"/>
      <c r="O40" s="86"/>
      <c r="P40" s="95"/>
      <c r="Q40" s="70">
        <f t="shared" si="3"/>
        <v>0</v>
      </c>
      <c r="R40" s="70">
        <f t="shared" si="4"/>
        <v>-3212000</v>
      </c>
      <c r="S40" s="94">
        <f t="shared" si="5"/>
        <v>0</v>
      </c>
    </row>
    <row r="41" spans="2:19" ht="18">
      <c r="B41" s="124" t="s">
        <v>276</v>
      </c>
      <c r="C41" s="85" t="s">
        <v>277</v>
      </c>
      <c r="D41" s="85" t="s">
        <v>329</v>
      </c>
      <c r="E41" s="86">
        <v>453</v>
      </c>
      <c r="F41" s="86">
        <v>32748910</v>
      </c>
      <c r="G41" s="86">
        <v>72293</v>
      </c>
      <c r="H41" s="86">
        <v>873</v>
      </c>
      <c r="I41" s="86">
        <v>63200280</v>
      </c>
      <c r="J41" s="95">
        <f t="shared" si="0"/>
        <v>72394.36426116839</v>
      </c>
      <c r="K41" s="86">
        <v>873</v>
      </c>
      <c r="L41" s="86">
        <v>63200280</v>
      </c>
      <c r="M41" s="95">
        <f t="shared" si="1"/>
        <v>72394.36426116839</v>
      </c>
      <c r="N41" s="86">
        <v>785</v>
      </c>
      <c r="O41" s="86">
        <v>56864828</v>
      </c>
      <c r="P41" s="95">
        <f t="shared" si="2"/>
        <v>72439.271337579616</v>
      </c>
      <c r="Q41" s="70">
        <f t="shared" si="3"/>
        <v>146.27133757961565</v>
      </c>
      <c r="R41" s="70">
        <f t="shared" si="4"/>
        <v>44.907076411225717</v>
      </c>
      <c r="S41" s="94">
        <f t="shared" si="5"/>
        <v>44.907076411225717</v>
      </c>
    </row>
    <row r="42" spans="2:19" ht="27">
      <c r="B42" s="124" t="s">
        <v>278</v>
      </c>
      <c r="C42" s="85" t="s">
        <v>330</v>
      </c>
      <c r="D42" s="85" t="s">
        <v>250</v>
      </c>
      <c r="E42" s="86">
        <v>1</v>
      </c>
      <c r="F42" s="86">
        <v>630000</v>
      </c>
      <c r="G42" s="86">
        <v>630000</v>
      </c>
      <c r="H42" s="86">
        <v>1</v>
      </c>
      <c r="I42" s="86">
        <v>3494000</v>
      </c>
      <c r="J42" s="95">
        <f t="shared" si="0"/>
        <v>3494000</v>
      </c>
      <c r="K42" s="86">
        <v>1</v>
      </c>
      <c r="L42" s="86">
        <v>3494000</v>
      </c>
      <c r="M42" s="95">
        <f t="shared" si="1"/>
        <v>3494000</v>
      </c>
      <c r="N42" s="86"/>
      <c r="O42" s="86"/>
      <c r="P42" s="95"/>
      <c r="Q42" s="70">
        <f t="shared" si="3"/>
        <v>-630000</v>
      </c>
      <c r="R42" s="70">
        <f t="shared" si="4"/>
        <v>-3494000</v>
      </c>
      <c r="S42" s="94">
        <f t="shared" si="5"/>
        <v>-3494000</v>
      </c>
    </row>
    <row r="43" spans="2:19" ht="27">
      <c r="B43" s="124" t="s">
        <v>280</v>
      </c>
      <c r="C43" s="85" t="s">
        <v>331</v>
      </c>
      <c r="D43" s="85" t="s">
        <v>247</v>
      </c>
      <c r="E43" s="86">
        <v>1</v>
      </c>
      <c r="F43" s="86">
        <v>385000</v>
      </c>
      <c r="G43" s="86">
        <v>385000</v>
      </c>
      <c r="H43" s="86">
        <v>1</v>
      </c>
      <c r="I43" s="86">
        <v>910000</v>
      </c>
      <c r="J43" s="95">
        <f t="shared" si="0"/>
        <v>910000</v>
      </c>
      <c r="K43" s="86">
        <v>1</v>
      </c>
      <c r="L43" s="86">
        <v>910000</v>
      </c>
      <c r="M43" s="95">
        <f t="shared" si="1"/>
        <v>910000</v>
      </c>
      <c r="N43" s="86"/>
      <c r="O43" s="86"/>
      <c r="P43" s="95"/>
      <c r="Q43" s="70">
        <f t="shared" si="3"/>
        <v>-385000</v>
      </c>
      <c r="R43" s="70">
        <f t="shared" si="4"/>
        <v>-910000</v>
      </c>
      <c r="S43" s="94">
        <f t="shared" si="5"/>
        <v>-910000</v>
      </c>
    </row>
    <row r="44" spans="2:19" ht="18">
      <c r="B44" s="124" t="s">
        <v>282</v>
      </c>
      <c r="C44" s="85" t="s">
        <v>283</v>
      </c>
      <c r="D44" s="85" t="s">
        <v>332</v>
      </c>
      <c r="E44" s="86">
        <v>186</v>
      </c>
      <c r="F44" s="86">
        <v>15450000</v>
      </c>
      <c r="G44" s="86">
        <v>83065</v>
      </c>
      <c r="H44" s="86">
        <v>193</v>
      </c>
      <c r="I44" s="86">
        <v>16000000</v>
      </c>
      <c r="J44" s="95">
        <f t="shared" si="0"/>
        <v>82901.554404145078</v>
      </c>
      <c r="K44" s="86">
        <v>193</v>
      </c>
      <c r="L44" s="86">
        <v>16000000</v>
      </c>
      <c r="M44" s="95">
        <f t="shared" si="1"/>
        <v>82901.554404145078</v>
      </c>
      <c r="N44" s="86">
        <v>193</v>
      </c>
      <c r="O44" s="86">
        <v>16000000</v>
      </c>
      <c r="P44" s="95">
        <f t="shared" si="2"/>
        <v>82901.554404145078</v>
      </c>
      <c r="Q44" s="70">
        <f t="shared" si="3"/>
        <v>-163.44559585492243</v>
      </c>
      <c r="R44" s="70">
        <f t="shared" si="4"/>
        <v>0</v>
      </c>
      <c r="S44" s="94">
        <f t="shared" si="5"/>
        <v>0</v>
      </c>
    </row>
    <row r="45" spans="2:19" ht="27">
      <c r="B45" s="124" t="s">
        <v>286</v>
      </c>
      <c r="C45" s="85" t="s">
        <v>287</v>
      </c>
      <c r="D45" s="85" t="s">
        <v>247</v>
      </c>
      <c r="E45" s="86">
        <v>1</v>
      </c>
      <c r="F45" s="86">
        <v>151000</v>
      </c>
      <c r="G45" s="86">
        <v>151000</v>
      </c>
      <c r="H45" s="86">
        <v>1</v>
      </c>
      <c r="I45" s="86">
        <v>319500</v>
      </c>
      <c r="J45" s="95">
        <f t="shared" si="0"/>
        <v>319500</v>
      </c>
      <c r="K45" s="86">
        <v>1</v>
      </c>
      <c r="L45" s="86">
        <v>319500</v>
      </c>
      <c r="M45" s="95">
        <f t="shared" si="1"/>
        <v>319500</v>
      </c>
      <c r="N45" s="86">
        <v>1</v>
      </c>
      <c r="O45" s="86">
        <v>319500</v>
      </c>
      <c r="P45" s="95">
        <f t="shared" si="2"/>
        <v>319500</v>
      </c>
      <c r="Q45" s="70">
        <f t="shared" si="3"/>
        <v>168500</v>
      </c>
      <c r="R45" s="70">
        <f t="shared" si="4"/>
        <v>0</v>
      </c>
      <c r="S45" s="94">
        <f t="shared" si="5"/>
        <v>0</v>
      </c>
    </row>
    <row r="46" spans="2:19" ht="18">
      <c r="B46" s="124" t="s">
        <v>341</v>
      </c>
      <c r="C46" s="85" t="s">
        <v>342</v>
      </c>
      <c r="D46" s="85" t="s">
        <v>247</v>
      </c>
      <c r="E46" s="86"/>
      <c r="F46" s="86">
        <v>0</v>
      </c>
      <c r="G46" s="86"/>
      <c r="H46" s="86">
        <v>1</v>
      </c>
      <c r="I46" s="86">
        <v>10000000</v>
      </c>
      <c r="J46" s="95">
        <f t="shared" si="0"/>
        <v>10000000</v>
      </c>
      <c r="K46" s="86">
        <v>1</v>
      </c>
      <c r="L46" s="86">
        <v>10000000</v>
      </c>
      <c r="M46" s="95">
        <f t="shared" si="1"/>
        <v>10000000</v>
      </c>
      <c r="N46" s="86"/>
      <c r="O46" s="86"/>
      <c r="P46" s="95"/>
      <c r="Q46" s="70">
        <f t="shared" si="3"/>
        <v>0</v>
      </c>
      <c r="R46" s="70">
        <f t="shared" si="4"/>
        <v>-10000000</v>
      </c>
      <c r="S46" s="94">
        <f t="shared" si="5"/>
        <v>-10000000</v>
      </c>
    </row>
    <row r="47" spans="2:19" ht="27">
      <c r="B47" s="124" t="s">
        <v>343</v>
      </c>
      <c r="C47" s="85" t="s">
        <v>344</v>
      </c>
      <c r="D47" s="85" t="s">
        <v>247</v>
      </c>
      <c r="E47" s="86"/>
      <c r="F47" s="86">
        <v>0</v>
      </c>
      <c r="G47" s="86"/>
      <c r="H47" s="86"/>
      <c r="I47" s="86">
        <v>0</v>
      </c>
      <c r="J47" s="95"/>
      <c r="K47" s="86">
        <v>1</v>
      </c>
      <c r="L47" s="86">
        <v>369880</v>
      </c>
      <c r="M47" s="95">
        <f t="shared" si="1"/>
        <v>369880</v>
      </c>
      <c r="N47" s="86">
        <v>1</v>
      </c>
      <c r="O47" s="86">
        <v>369877</v>
      </c>
      <c r="P47" s="95">
        <f t="shared" si="2"/>
        <v>369877</v>
      </c>
      <c r="Q47" s="70">
        <f t="shared" si="3"/>
        <v>369877</v>
      </c>
      <c r="R47" s="70">
        <f t="shared" si="4"/>
        <v>369877</v>
      </c>
      <c r="S47" s="94">
        <f t="shared" si="5"/>
        <v>-3</v>
      </c>
    </row>
    <row r="48" spans="2:19" ht="27">
      <c r="B48" s="124" t="s">
        <v>345</v>
      </c>
      <c r="C48" s="85" t="s">
        <v>365</v>
      </c>
      <c r="D48" s="85" t="s">
        <v>247</v>
      </c>
      <c r="E48" s="86"/>
      <c r="F48" s="86">
        <v>0</v>
      </c>
      <c r="G48" s="86"/>
      <c r="H48" s="86"/>
      <c r="I48" s="86">
        <v>0</v>
      </c>
      <c r="J48" s="95"/>
      <c r="K48" s="86">
        <v>1</v>
      </c>
      <c r="L48" s="86">
        <v>208340</v>
      </c>
      <c r="M48" s="95">
        <f t="shared" si="1"/>
        <v>208340</v>
      </c>
      <c r="N48" s="86">
        <v>1</v>
      </c>
      <c r="O48" s="86">
        <v>208340</v>
      </c>
      <c r="P48" s="95">
        <f t="shared" si="2"/>
        <v>208340</v>
      </c>
      <c r="Q48" s="70">
        <f t="shared" si="3"/>
        <v>208340</v>
      </c>
      <c r="R48" s="70">
        <f t="shared" si="4"/>
        <v>208340</v>
      </c>
      <c r="S48" s="94">
        <f t="shared" si="5"/>
        <v>0</v>
      </c>
    </row>
    <row r="49" spans="2:19" ht="27">
      <c r="B49" s="124" t="s">
        <v>347</v>
      </c>
      <c r="C49" s="85" t="s">
        <v>366</v>
      </c>
      <c r="D49" s="85" t="s">
        <v>247</v>
      </c>
      <c r="E49" s="86"/>
      <c r="F49" s="86">
        <v>0</v>
      </c>
      <c r="G49" s="86"/>
      <c r="H49" s="86"/>
      <c r="I49" s="86">
        <v>0</v>
      </c>
      <c r="J49" s="95"/>
      <c r="K49" s="86">
        <v>1</v>
      </c>
      <c r="L49" s="86">
        <v>5330000</v>
      </c>
      <c r="M49" s="95">
        <f t="shared" si="1"/>
        <v>5330000</v>
      </c>
      <c r="N49" s="86"/>
      <c r="O49" s="86"/>
      <c r="P49" s="95"/>
      <c r="Q49" s="70">
        <f t="shared" si="3"/>
        <v>0</v>
      </c>
      <c r="R49" s="70">
        <f t="shared" si="4"/>
        <v>0</v>
      </c>
      <c r="S49" s="94">
        <f t="shared" si="5"/>
        <v>-5330000</v>
      </c>
    </row>
    <row r="50" spans="2:19" ht="18">
      <c r="B50" s="124" t="s">
        <v>152</v>
      </c>
      <c r="C50" s="85" t="s">
        <v>153</v>
      </c>
      <c r="D50" s="85" t="s">
        <v>248</v>
      </c>
      <c r="E50" s="86">
        <v>1285</v>
      </c>
      <c r="F50" s="86">
        <v>93848000</v>
      </c>
      <c r="G50" s="86">
        <v>73033</v>
      </c>
      <c r="H50" s="86">
        <v>1622</v>
      </c>
      <c r="I50" s="86">
        <v>118434000</v>
      </c>
      <c r="J50" s="95">
        <f t="shared" si="0"/>
        <v>73017.262638717628</v>
      </c>
      <c r="K50" s="86">
        <v>1622</v>
      </c>
      <c r="L50" s="86">
        <v>118434000</v>
      </c>
      <c r="M50" s="95">
        <f t="shared" si="1"/>
        <v>73017.262638717628</v>
      </c>
      <c r="N50" s="86">
        <v>738</v>
      </c>
      <c r="O50" s="86">
        <v>53869707</v>
      </c>
      <c r="P50" s="95">
        <f t="shared" si="2"/>
        <v>72994.182926829264</v>
      </c>
      <c r="Q50" s="70">
        <f t="shared" si="3"/>
        <v>-38.817073170735966</v>
      </c>
      <c r="R50" s="70">
        <f t="shared" si="4"/>
        <v>-23.079711888363818</v>
      </c>
      <c r="S50" s="94">
        <f t="shared" si="5"/>
        <v>-23.079711888363818</v>
      </c>
    </row>
    <row r="51" spans="2:19" ht="18">
      <c r="B51" s="124" t="s">
        <v>154</v>
      </c>
      <c r="C51" s="85" t="s">
        <v>155</v>
      </c>
      <c r="D51" s="85" t="s">
        <v>248</v>
      </c>
      <c r="E51" s="86">
        <v>1454</v>
      </c>
      <c r="F51" s="86">
        <v>140797982</v>
      </c>
      <c r="G51" s="86">
        <v>96835</v>
      </c>
      <c r="H51" s="86">
        <v>542</v>
      </c>
      <c r="I51" s="86">
        <v>52590000</v>
      </c>
      <c r="J51" s="95">
        <f t="shared" si="0"/>
        <v>97029.52029520295</v>
      </c>
      <c r="K51" s="86">
        <v>542</v>
      </c>
      <c r="L51" s="86">
        <v>52590000</v>
      </c>
      <c r="M51" s="95">
        <f t="shared" si="1"/>
        <v>97029.52029520295</v>
      </c>
      <c r="N51" s="86">
        <v>542</v>
      </c>
      <c r="O51" s="86">
        <v>52584526</v>
      </c>
      <c r="P51" s="95">
        <f t="shared" si="2"/>
        <v>97019.420664206642</v>
      </c>
      <c r="Q51" s="70">
        <f t="shared" si="3"/>
        <v>184.42066420664196</v>
      </c>
      <c r="R51" s="70">
        <f t="shared" si="4"/>
        <v>-10.099630996308406</v>
      </c>
      <c r="S51" s="94">
        <f t="shared" si="5"/>
        <v>-10.099630996308406</v>
      </c>
    </row>
    <row r="52" spans="2:19" ht="27">
      <c r="B52" s="124" t="s">
        <v>158</v>
      </c>
      <c r="C52" s="85" t="s">
        <v>159</v>
      </c>
      <c r="D52" s="85" t="s">
        <v>250</v>
      </c>
      <c r="E52" s="86">
        <v>1</v>
      </c>
      <c r="F52" s="86">
        <v>1330000</v>
      </c>
      <c r="G52" s="86">
        <v>1330000</v>
      </c>
      <c r="H52" s="86">
        <v>1</v>
      </c>
      <c r="I52" s="86">
        <v>1192200</v>
      </c>
      <c r="J52" s="95">
        <f t="shared" si="0"/>
        <v>1192200</v>
      </c>
      <c r="K52" s="86">
        <v>1</v>
      </c>
      <c r="L52" s="86">
        <v>1192200</v>
      </c>
      <c r="M52" s="95">
        <f t="shared" si="1"/>
        <v>1192200</v>
      </c>
      <c r="N52" s="86">
        <v>1</v>
      </c>
      <c r="O52" s="86">
        <v>1192196</v>
      </c>
      <c r="P52" s="95">
        <f t="shared" si="2"/>
        <v>1192196</v>
      </c>
      <c r="Q52" s="70">
        <f t="shared" si="3"/>
        <v>-137804</v>
      </c>
      <c r="R52" s="70">
        <f t="shared" si="4"/>
        <v>-4</v>
      </c>
      <c r="S52" s="94">
        <f t="shared" si="5"/>
        <v>-4</v>
      </c>
    </row>
    <row r="53" spans="2:19" ht="27">
      <c r="B53" s="124" t="s">
        <v>349</v>
      </c>
      <c r="C53" s="85" t="s">
        <v>350</v>
      </c>
      <c r="D53" s="85" t="s">
        <v>250</v>
      </c>
      <c r="E53" s="86"/>
      <c r="F53" s="86">
        <v>0</v>
      </c>
      <c r="G53" s="86"/>
      <c r="H53" s="86">
        <v>1</v>
      </c>
      <c r="I53" s="86">
        <v>251600</v>
      </c>
      <c r="J53" s="95">
        <f t="shared" si="0"/>
        <v>251600</v>
      </c>
      <c r="K53" s="86">
        <v>1</v>
      </c>
      <c r="L53" s="86">
        <v>251600</v>
      </c>
      <c r="M53" s="95">
        <f t="shared" si="1"/>
        <v>251600</v>
      </c>
      <c r="N53" s="86">
        <v>1</v>
      </c>
      <c r="O53" s="86">
        <v>251555</v>
      </c>
      <c r="P53" s="95">
        <f t="shared" si="2"/>
        <v>251555</v>
      </c>
      <c r="Q53" s="70">
        <f t="shared" si="3"/>
        <v>251555</v>
      </c>
      <c r="R53" s="70">
        <f t="shared" si="4"/>
        <v>-45</v>
      </c>
      <c r="S53" s="94">
        <f t="shared" si="5"/>
        <v>-45</v>
      </c>
    </row>
    <row r="54" spans="2:19" ht="45">
      <c r="B54" s="124" t="s">
        <v>288</v>
      </c>
      <c r="C54" s="85" t="s">
        <v>333</v>
      </c>
      <c r="D54" s="85" t="s">
        <v>249</v>
      </c>
      <c r="E54" s="86">
        <v>40</v>
      </c>
      <c r="F54" s="86">
        <v>2773452</v>
      </c>
      <c r="G54" s="86">
        <v>69336</v>
      </c>
      <c r="H54" s="86"/>
      <c r="I54" s="86">
        <v>0</v>
      </c>
      <c r="J54" s="95"/>
      <c r="K54" s="86">
        <v>1</v>
      </c>
      <c r="L54" s="86">
        <v>9274607</v>
      </c>
      <c r="M54" s="95">
        <f t="shared" si="1"/>
        <v>9274607</v>
      </c>
      <c r="N54" s="86">
        <v>1</v>
      </c>
      <c r="O54" s="86">
        <v>1074607</v>
      </c>
      <c r="P54" s="95">
        <f t="shared" si="2"/>
        <v>1074607</v>
      </c>
      <c r="Q54" s="70">
        <f t="shared" si="3"/>
        <v>1005271</v>
      </c>
      <c r="R54" s="70">
        <f t="shared" si="4"/>
        <v>1074607</v>
      </c>
      <c r="S54" s="94">
        <f t="shared" si="5"/>
        <v>-8200000</v>
      </c>
    </row>
    <row r="55" spans="2:19" ht="27">
      <c r="B55" s="124" t="s">
        <v>351</v>
      </c>
      <c r="C55" s="85" t="s">
        <v>367</v>
      </c>
      <c r="D55" s="85" t="s">
        <v>247</v>
      </c>
      <c r="E55" s="86"/>
      <c r="F55" s="86">
        <v>0</v>
      </c>
      <c r="G55" s="86"/>
      <c r="H55" s="86"/>
      <c r="I55" s="86">
        <v>0</v>
      </c>
      <c r="J55" s="95"/>
      <c r="K55" s="86">
        <v>1</v>
      </c>
      <c r="L55" s="86">
        <v>77850</v>
      </c>
      <c r="M55" s="95">
        <f t="shared" si="1"/>
        <v>77850</v>
      </c>
      <c r="N55" s="86">
        <v>1</v>
      </c>
      <c r="O55" s="86">
        <v>77844</v>
      </c>
      <c r="P55" s="95">
        <f t="shared" si="2"/>
        <v>77844</v>
      </c>
      <c r="Q55" s="70">
        <f t="shared" si="3"/>
        <v>77844</v>
      </c>
      <c r="R55" s="70">
        <f t="shared" si="4"/>
        <v>77844</v>
      </c>
      <c r="S55" s="94">
        <f t="shared" si="5"/>
        <v>-6</v>
      </c>
    </row>
    <row r="56" spans="2:19" ht="18">
      <c r="B56" s="124" t="s">
        <v>304</v>
      </c>
      <c r="C56" s="85" t="s">
        <v>305</v>
      </c>
      <c r="D56" s="85" t="s">
        <v>253</v>
      </c>
      <c r="E56" s="86">
        <v>3</v>
      </c>
      <c r="F56" s="86">
        <v>14064000</v>
      </c>
      <c r="G56" s="86">
        <v>4688000</v>
      </c>
      <c r="H56" s="86">
        <v>57</v>
      </c>
      <c r="I56" s="86">
        <v>110000000</v>
      </c>
      <c r="J56" s="95">
        <f t="shared" si="0"/>
        <v>1929824.5614035088</v>
      </c>
      <c r="K56" s="86">
        <v>55</v>
      </c>
      <c r="L56" s="86">
        <v>107037100</v>
      </c>
      <c r="M56" s="95">
        <f t="shared" si="1"/>
        <v>1946129.0909090908</v>
      </c>
      <c r="N56" s="86">
        <v>55</v>
      </c>
      <c r="O56" s="86">
        <v>107037072</v>
      </c>
      <c r="P56" s="95">
        <f t="shared" si="2"/>
        <v>1946128.5818181818</v>
      </c>
      <c r="Q56" s="70">
        <f t="shared" si="3"/>
        <v>-2741871.418181818</v>
      </c>
      <c r="R56" s="70">
        <f t="shared" si="4"/>
        <v>16304.020414673025</v>
      </c>
      <c r="S56" s="94">
        <f t="shared" si="5"/>
        <v>-0.50909090903587639</v>
      </c>
    </row>
    <row r="57" spans="2:19" ht="27">
      <c r="B57" s="124" t="s">
        <v>182</v>
      </c>
      <c r="C57" s="85" t="s">
        <v>251</v>
      </c>
      <c r="D57" s="85" t="s">
        <v>252</v>
      </c>
      <c r="E57" s="86">
        <v>339</v>
      </c>
      <c r="F57" s="86">
        <v>20829160</v>
      </c>
      <c r="G57" s="86">
        <v>61443</v>
      </c>
      <c r="H57" s="86">
        <v>2905</v>
      </c>
      <c r="I57" s="86">
        <v>178671000</v>
      </c>
      <c r="J57" s="95">
        <f t="shared" si="0"/>
        <v>61504.647160068846</v>
      </c>
      <c r="K57" s="86">
        <v>2905</v>
      </c>
      <c r="L57" s="86">
        <v>178671000</v>
      </c>
      <c r="M57" s="95">
        <f t="shared" si="1"/>
        <v>61504.647160068846</v>
      </c>
      <c r="N57" s="86"/>
      <c r="O57" s="86"/>
      <c r="P57" s="95"/>
      <c r="Q57" s="70">
        <f t="shared" si="3"/>
        <v>-61443</v>
      </c>
      <c r="R57" s="70">
        <f t="shared" si="4"/>
        <v>-61504.647160068846</v>
      </c>
      <c r="S57" s="94">
        <f t="shared" si="5"/>
        <v>-61504.647160068846</v>
      </c>
    </row>
    <row r="58" spans="2:19" ht="54">
      <c r="B58" s="124" t="s">
        <v>353</v>
      </c>
      <c r="C58" s="85" t="s">
        <v>368</v>
      </c>
      <c r="D58" s="85" t="s">
        <v>247</v>
      </c>
      <c r="E58" s="86"/>
      <c r="F58" s="86">
        <v>0</v>
      </c>
      <c r="G58" s="86"/>
      <c r="H58" s="86"/>
      <c r="I58" s="86">
        <v>0</v>
      </c>
      <c r="J58" s="95"/>
      <c r="K58" s="86">
        <v>1</v>
      </c>
      <c r="L58" s="86">
        <v>989000</v>
      </c>
      <c r="M58" s="95">
        <f t="shared" si="1"/>
        <v>989000</v>
      </c>
      <c r="N58" s="86">
        <v>1</v>
      </c>
      <c r="O58" s="86">
        <v>986366</v>
      </c>
      <c r="P58" s="95">
        <f t="shared" si="2"/>
        <v>986366</v>
      </c>
      <c r="Q58" s="70">
        <f t="shared" si="3"/>
        <v>986366</v>
      </c>
      <c r="R58" s="70">
        <f t="shared" si="4"/>
        <v>986366</v>
      </c>
      <c r="S58" s="94">
        <f t="shared" si="5"/>
        <v>-2634</v>
      </c>
    </row>
    <row r="59" spans="2:19" ht="54">
      <c r="B59" s="124" t="s">
        <v>355</v>
      </c>
      <c r="C59" s="85" t="s">
        <v>369</v>
      </c>
      <c r="D59" s="85" t="s">
        <v>247</v>
      </c>
      <c r="E59" s="86"/>
      <c r="F59" s="86">
        <v>0</v>
      </c>
      <c r="G59" s="86"/>
      <c r="H59" s="86"/>
      <c r="I59" s="86">
        <v>0</v>
      </c>
      <c r="J59" s="95"/>
      <c r="K59" s="86">
        <v>1</v>
      </c>
      <c r="L59" s="86">
        <v>418000</v>
      </c>
      <c r="M59" s="95">
        <f t="shared" si="1"/>
        <v>418000</v>
      </c>
      <c r="N59" s="86">
        <v>1</v>
      </c>
      <c r="O59" s="86">
        <v>358797</v>
      </c>
      <c r="P59" s="95">
        <f t="shared" si="2"/>
        <v>358797</v>
      </c>
      <c r="Q59" s="70">
        <f t="shared" si="3"/>
        <v>358797</v>
      </c>
      <c r="R59" s="70">
        <f t="shared" si="4"/>
        <v>358797</v>
      </c>
      <c r="S59" s="94">
        <f t="shared" si="5"/>
        <v>-59203</v>
      </c>
    </row>
    <row r="60" spans="2:19" ht="36">
      <c r="B60" s="124" t="s">
        <v>357</v>
      </c>
      <c r="C60" s="85" t="s">
        <v>370</v>
      </c>
      <c r="D60" s="85" t="s">
        <v>247</v>
      </c>
      <c r="E60" s="86"/>
      <c r="F60" s="86">
        <v>0</v>
      </c>
      <c r="G60" s="86"/>
      <c r="H60" s="86"/>
      <c r="I60" s="86">
        <v>0</v>
      </c>
      <c r="J60" s="95"/>
      <c r="K60" s="86">
        <v>1</v>
      </c>
      <c r="L60" s="86">
        <v>1500000</v>
      </c>
      <c r="M60" s="95">
        <f t="shared" si="1"/>
        <v>1500000</v>
      </c>
      <c r="N60" s="86"/>
      <c r="O60" s="86"/>
      <c r="P60" s="95"/>
      <c r="Q60" s="70">
        <f t="shared" si="3"/>
        <v>0</v>
      </c>
      <c r="R60" s="70">
        <f t="shared" si="4"/>
        <v>0</v>
      </c>
      <c r="S60" s="94">
        <f t="shared" si="5"/>
        <v>-1500000</v>
      </c>
    </row>
    <row r="61" spans="2:19" ht="18">
      <c r="B61" s="124" t="s">
        <v>308</v>
      </c>
      <c r="C61" s="85" t="s">
        <v>309</v>
      </c>
      <c r="D61" s="85" t="s">
        <v>334</v>
      </c>
      <c r="E61" s="86">
        <v>0</v>
      </c>
      <c r="F61" s="86">
        <v>0</v>
      </c>
      <c r="G61" s="86">
        <v>0</v>
      </c>
      <c r="H61" s="86">
        <v>1</v>
      </c>
      <c r="I61" s="86">
        <v>90000000</v>
      </c>
      <c r="J61" s="95">
        <f t="shared" si="0"/>
        <v>90000000</v>
      </c>
      <c r="K61" s="86">
        <v>1</v>
      </c>
      <c r="L61" s="86">
        <v>90000000</v>
      </c>
      <c r="M61" s="95">
        <f t="shared" si="1"/>
        <v>90000000</v>
      </c>
      <c r="N61" s="86">
        <v>1</v>
      </c>
      <c r="O61" s="86">
        <v>6000000</v>
      </c>
      <c r="P61" s="95">
        <f t="shared" si="2"/>
        <v>6000000</v>
      </c>
      <c r="Q61" s="70">
        <f t="shared" si="3"/>
        <v>6000000</v>
      </c>
      <c r="R61" s="70">
        <f t="shared" si="4"/>
        <v>-84000000</v>
      </c>
      <c r="S61" s="94">
        <f t="shared" si="5"/>
        <v>-84000000</v>
      </c>
    </row>
    <row r="62" spans="2:19" ht="18">
      <c r="B62" s="124" t="s">
        <v>310</v>
      </c>
      <c r="C62" s="85" t="s">
        <v>311</v>
      </c>
      <c r="D62" s="85" t="s">
        <v>335</v>
      </c>
      <c r="E62" s="86">
        <v>0</v>
      </c>
      <c r="F62" s="86">
        <v>0</v>
      </c>
      <c r="G62" s="86">
        <v>0</v>
      </c>
      <c r="H62" s="86">
        <v>1</v>
      </c>
      <c r="I62" s="86">
        <v>67268920</v>
      </c>
      <c r="J62" s="95">
        <f t="shared" si="0"/>
        <v>67268920</v>
      </c>
      <c r="K62" s="86">
        <v>1</v>
      </c>
      <c r="L62" s="86">
        <v>67268920</v>
      </c>
      <c r="M62" s="95">
        <f t="shared" si="1"/>
        <v>67268920</v>
      </c>
      <c r="N62" s="86">
        <v>1</v>
      </c>
      <c r="O62" s="86">
        <v>54000000</v>
      </c>
      <c r="P62" s="95">
        <f t="shared" si="2"/>
        <v>54000000</v>
      </c>
      <c r="Q62" s="70">
        <f t="shared" si="3"/>
        <v>54000000</v>
      </c>
      <c r="R62" s="70">
        <f t="shared" si="4"/>
        <v>-13268920</v>
      </c>
      <c r="S62" s="94">
        <f t="shared" si="5"/>
        <v>-13268920</v>
      </c>
    </row>
    <row r="63" spans="2:19" ht="18">
      <c r="B63" s="124" t="s">
        <v>184</v>
      </c>
      <c r="C63" s="85" t="s">
        <v>185</v>
      </c>
      <c r="D63" s="85" t="s">
        <v>373</v>
      </c>
      <c r="E63" s="86"/>
      <c r="F63" s="86">
        <v>0</v>
      </c>
      <c r="G63" s="86"/>
      <c r="H63" s="86">
        <v>1236</v>
      </c>
      <c r="I63" s="86">
        <v>76027000</v>
      </c>
      <c r="J63" s="95">
        <f t="shared" si="0"/>
        <v>61510.517799352754</v>
      </c>
      <c r="K63" s="86">
        <v>1236</v>
      </c>
      <c r="L63" s="86">
        <v>76027000</v>
      </c>
      <c r="M63" s="95">
        <f t="shared" si="1"/>
        <v>61510.517799352754</v>
      </c>
      <c r="N63" s="86">
        <v>938</v>
      </c>
      <c r="O63" s="86">
        <v>57707060</v>
      </c>
      <c r="P63" s="95">
        <f t="shared" si="2"/>
        <v>61521.385927505333</v>
      </c>
      <c r="Q63" s="70">
        <f t="shared" si="3"/>
        <v>61521.385927505333</v>
      </c>
      <c r="R63" s="70">
        <f t="shared" si="4"/>
        <v>10.86812815257872</v>
      </c>
      <c r="S63" s="94">
        <f t="shared" si="5"/>
        <v>10.86812815257872</v>
      </c>
    </row>
    <row r="64" spans="2:19">
      <c r="B64" s="124" t="s">
        <v>168</v>
      </c>
      <c r="C64" s="85" t="s">
        <v>169</v>
      </c>
      <c r="D64" s="85"/>
      <c r="E64" s="86"/>
      <c r="F64" s="86">
        <v>0</v>
      </c>
      <c r="G64" s="86"/>
      <c r="H64" s="86">
        <v>1</v>
      </c>
      <c r="I64" s="86">
        <v>30157500</v>
      </c>
      <c r="J64" s="95">
        <f t="shared" si="0"/>
        <v>30157500</v>
      </c>
      <c r="K64" s="86">
        <v>1</v>
      </c>
      <c r="L64" s="86">
        <v>75393</v>
      </c>
      <c r="M64" s="95">
        <f t="shared" si="1"/>
        <v>75393</v>
      </c>
      <c r="N64" s="86"/>
      <c r="O64" s="86"/>
      <c r="P64" s="95"/>
      <c r="Q64" s="70">
        <f t="shared" si="3"/>
        <v>0</v>
      </c>
      <c r="R64" s="70">
        <f t="shared" si="4"/>
        <v>-30157500</v>
      </c>
      <c r="S64" s="94">
        <f t="shared" si="5"/>
        <v>-75393</v>
      </c>
    </row>
    <row r="65" spans="2:19" ht="36">
      <c r="B65" s="124" t="s">
        <v>170</v>
      </c>
      <c r="C65" s="85" t="s">
        <v>254</v>
      </c>
      <c r="D65" s="85" t="s">
        <v>247</v>
      </c>
      <c r="E65" s="86"/>
      <c r="F65" s="86">
        <v>0</v>
      </c>
      <c r="G65" s="86"/>
      <c r="H65" s="86">
        <v>3</v>
      </c>
      <c r="I65" s="86">
        <v>5000000</v>
      </c>
      <c r="J65" s="95">
        <f t="shared" si="0"/>
        <v>1666666.6666666667</v>
      </c>
      <c r="K65" s="86">
        <v>3</v>
      </c>
      <c r="L65" s="86">
        <v>5000000</v>
      </c>
      <c r="M65" s="95">
        <f t="shared" si="1"/>
        <v>1666666.6666666667</v>
      </c>
      <c r="N65" s="86">
        <v>1</v>
      </c>
      <c r="O65" s="86">
        <v>2000000</v>
      </c>
      <c r="P65" s="95">
        <f t="shared" si="2"/>
        <v>2000000</v>
      </c>
      <c r="Q65" s="70">
        <f t="shared" si="3"/>
        <v>2000000</v>
      </c>
      <c r="R65" s="70">
        <f t="shared" si="4"/>
        <v>333333.33333333326</v>
      </c>
      <c r="S65" s="94">
        <f t="shared" si="5"/>
        <v>333333.33333333326</v>
      </c>
    </row>
    <row r="66" spans="2:19" ht="18">
      <c r="B66" s="124" t="s">
        <v>318</v>
      </c>
      <c r="C66" s="85" t="s">
        <v>319</v>
      </c>
      <c r="D66" s="85" t="s">
        <v>243</v>
      </c>
      <c r="E66" s="86">
        <v>51</v>
      </c>
      <c r="F66" s="86">
        <v>36379200</v>
      </c>
      <c r="G66" s="86">
        <v>713318</v>
      </c>
      <c r="H66" s="86">
        <v>36</v>
      </c>
      <c r="I66" s="86">
        <v>40000000</v>
      </c>
      <c r="J66" s="95">
        <f t="shared" si="0"/>
        <v>1111111.111111111</v>
      </c>
      <c r="K66" s="86">
        <v>84</v>
      </c>
      <c r="L66" s="86">
        <v>93650330</v>
      </c>
      <c r="M66" s="95">
        <f t="shared" si="1"/>
        <v>1114884.8809523811</v>
      </c>
      <c r="N66" s="86"/>
      <c r="O66" s="86"/>
      <c r="P66" s="95"/>
      <c r="Q66" s="70">
        <f t="shared" si="3"/>
        <v>-713318</v>
      </c>
      <c r="R66" s="70">
        <f t="shared" si="4"/>
        <v>-1111111.111111111</v>
      </c>
      <c r="S66" s="94">
        <f t="shared" si="5"/>
        <v>-1114884.8809523811</v>
      </c>
    </row>
    <row r="67" spans="2:19" ht="18">
      <c r="B67" s="124" t="s">
        <v>260</v>
      </c>
      <c r="C67" s="85" t="s">
        <v>261</v>
      </c>
      <c r="D67" s="85" t="s">
        <v>243</v>
      </c>
      <c r="E67" s="86">
        <v>9</v>
      </c>
      <c r="F67" s="86">
        <v>11830440</v>
      </c>
      <c r="G67" s="86">
        <v>1314493</v>
      </c>
      <c r="H67" s="86">
        <v>9</v>
      </c>
      <c r="I67" s="86">
        <v>9000000</v>
      </c>
      <c r="J67" s="95">
        <f t="shared" si="0"/>
        <v>1000000</v>
      </c>
      <c r="K67" s="86">
        <v>8</v>
      </c>
      <c r="L67" s="86">
        <v>7800000</v>
      </c>
      <c r="M67" s="95">
        <f t="shared" si="1"/>
        <v>975000</v>
      </c>
      <c r="N67" s="86">
        <v>8</v>
      </c>
      <c r="O67" s="86">
        <v>7800000</v>
      </c>
      <c r="P67" s="95">
        <f t="shared" si="2"/>
        <v>975000</v>
      </c>
      <c r="Q67" s="70">
        <f t="shared" si="3"/>
        <v>-339493</v>
      </c>
      <c r="R67" s="70">
        <f t="shared" si="4"/>
        <v>-25000</v>
      </c>
      <c r="S67" s="94">
        <f t="shared" si="5"/>
        <v>0</v>
      </c>
    </row>
    <row r="68" spans="2:19" ht="27">
      <c r="B68" s="124" t="s">
        <v>176</v>
      </c>
      <c r="C68" s="85" t="s">
        <v>255</v>
      </c>
      <c r="D68" s="85" t="s">
        <v>243</v>
      </c>
      <c r="E68" s="86"/>
      <c r="F68" s="86">
        <v>0</v>
      </c>
      <c r="G68" s="86"/>
      <c r="H68" s="86">
        <v>20</v>
      </c>
      <c r="I68" s="86">
        <v>20000000</v>
      </c>
      <c r="J68" s="95">
        <f t="shared" si="0"/>
        <v>1000000</v>
      </c>
      <c r="K68" s="86">
        <v>29</v>
      </c>
      <c r="L68" s="86">
        <v>29060000</v>
      </c>
      <c r="M68" s="95">
        <f t="shared" si="1"/>
        <v>1002068.9655172414</v>
      </c>
      <c r="N68" s="86"/>
      <c r="O68" s="86"/>
      <c r="P68" s="95"/>
      <c r="Q68" s="70">
        <f t="shared" si="3"/>
        <v>0</v>
      </c>
      <c r="R68" s="70">
        <f t="shared" si="4"/>
        <v>-1000000</v>
      </c>
      <c r="S68" s="94">
        <f t="shared" si="5"/>
        <v>-1002068.9655172414</v>
      </c>
    </row>
    <row r="69" spans="2:19" ht="46.5">
      <c r="B69" s="124" t="s">
        <v>377</v>
      </c>
      <c r="C69" s="115" t="s">
        <v>378</v>
      </c>
      <c r="D69" s="85" t="s">
        <v>247</v>
      </c>
      <c r="E69" s="86"/>
      <c r="F69" s="86"/>
      <c r="G69" s="86"/>
      <c r="H69" s="86"/>
      <c r="I69" s="86"/>
      <c r="J69" s="95"/>
      <c r="K69" s="86">
        <v>1</v>
      </c>
      <c r="L69" s="86">
        <v>1700000</v>
      </c>
      <c r="M69" s="95">
        <f t="shared" si="1"/>
        <v>1700000</v>
      </c>
      <c r="N69" s="86"/>
      <c r="O69" s="86"/>
      <c r="P69" s="95"/>
      <c r="Q69" s="70">
        <f t="shared" ref="Q69:Q70" si="6">P69-G69</f>
        <v>0</v>
      </c>
      <c r="R69" s="70">
        <f t="shared" ref="R69:R70" si="7">P69-J69</f>
        <v>0</v>
      </c>
      <c r="S69" s="94">
        <f t="shared" ref="S69:S70" si="8">P69-M69</f>
        <v>-1700000</v>
      </c>
    </row>
    <row r="70" spans="2:19" ht="37.5">
      <c r="B70" s="124" t="s">
        <v>375</v>
      </c>
      <c r="C70" s="116" t="s">
        <v>379</v>
      </c>
      <c r="D70" s="85" t="s">
        <v>242</v>
      </c>
      <c r="E70" s="86"/>
      <c r="F70" s="86"/>
      <c r="G70" s="86"/>
      <c r="H70" s="86"/>
      <c r="I70" s="86"/>
      <c r="J70" s="95"/>
      <c r="K70" s="86">
        <v>1</v>
      </c>
      <c r="L70" s="86">
        <v>100000</v>
      </c>
      <c r="M70" s="95">
        <f t="shared" si="1"/>
        <v>100000</v>
      </c>
      <c r="N70" s="86">
        <v>1</v>
      </c>
      <c r="O70" s="86">
        <v>54884</v>
      </c>
      <c r="P70" s="95">
        <f t="shared" si="2"/>
        <v>54884</v>
      </c>
      <c r="Q70" s="70">
        <f t="shared" si="6"/>
        <v>54884</v>
      </c>
      <c r="R70" s="70">
        <f t="shared" si="7"/>
        <v>54884</v>
      </c>
      <c r="S70" s="94">
        <f t="shared" si="8"/>
        <v>-45116</v>
      </c>
    </row>
    <row r="71" spans="2:19" ht="30.75" customHeight="1">
      <c r="B71" s="124" t="s">
        <v>256</v>
      </c>
      <c r="C71" s="85" t="s">
        <v>53</v>
      </c>
      <c r="D71" s="85"/>
      <c r="E71" s="86"/>
      <c r="F71" s="99">
        <v>23380552699.080002</v>
      </c>
      <c r="G71" s="99"/>
      <c r="H71" s="100"/>
      <c r="I71" s="99">
        <v>25257139000</v>
      </c>
      <c r="J71" s="101"/>
      <c r="K71" s="100"/>
      <c r="L71" s="99">
        <f>SUM(L14:L70)</f>
        <v>25330707000</v>
      </c>
      <c r="M71" s="100"/>
      <c r="N71" s="100"/>
      <c r="O71" s="99">
        <f>SUM(O14:O70)</f>
        <v>15210575232</v>
      </c>
      <c r="P71" s="100"/>
      <c r="Q71" s="87"/>
      <c r="R71" s="87"/>
      <c r="S71" s="88"/>
    </row>
    <row r="72" spans="2:19" ht="55.5" customHeight="1">
      <c r="B72" s="223" t="s">
        <v>257</v>
      </c>
      <c r="C72" s="224"/>
      <c r="D72" s="128"/>
      <c r="E72" s="82"/>
      <c r="F72" s="81"/>
      <c r="G72" s="82"/>
      <c r="H72" s="81"/>
      <c r="I72" s="82"/>
      <c r="J72" s="83"/>
      <c r="K72" s="81"/>
      <c r="L72" s="82"/>
      <c r="M72" s="83"/>
      <c r="N72" s="81"/>
      <c r="O72" s="82"/>
      <c r="P72" s="83"/>
      <c r="Q72" s="81"/>
      <c r="R72" s="82"/>
      <c r="S72" s="84"/>
    </row>
    <row r="73" spans="2:19" ht="45">
      <c r="B73" s="125" t="s">
        <v>117</v>
      </c>
      <c r="C73" s="89" t="s">
        <v>118</v>
      </c>
      <c r="D73" s="89" t="s">
        <v>229</v>
      </c>
      <c r="E73" s="91"/>
      <c r="F73" s="92">
        <v>9720000</v>
      </c>
      <c r="G73" s="91"/>
      <c r="H73" s="91"/>
      <c r="I73" s="92">
        <v>0</v>
      </c>
      <c r="J73" s="91"/>
      <c r="K73" s="91"/>
      <c r="L73" s="92">
        <v>0</v>
      </c>
      <c r="M73" s="91"/>
      <c r="N73" s="91"/>
      <c r="O73" s="86">
        <v>38266710</v>
      </c>
      <c r="P73" s="91"/>
      <c r="Q73" s="91"/>
      <c r="R73" s="91"/>
      <c r="S73" s="93"/>
    </row>
    <row r="74" spans="2:19" ht="27">
      <c r="B74" s="125" t="s">
        <v>127</v>
      </c>
      <c r="C74" s="89" t="s">
        <v>234</v>
      </c>
      <c r="D74" s="89" t="s">
        <v>235</v>
      </c>
      <c r="E74" s="91"/>
      <c r="F74" s="92">
        <v>122641946</v>
      </c>
      <c r="G74" s="91"/>
      <c r="H74" s="91"/>
      <c r="I74" s="92">
        <v>0</v>
      </c>
      <c r="J74" s="91"/>
      <c r="K74" s="91"/>
      <c r="L74" s="92">
        <v>0</v>
      </c>
      <c r="M74" s="91"/>
      <c r="N74" s="91"/>
      <c r="O74" s="86">
        <v>59162197</v>
      </c>
      <c r="P74" s="91"/>
      <c r="Q74" s="91"/>
      <c r="R74" s="91"/>
      <c r="S74" s="93"/>
    </row>
    <row r="75" spans="2:19" ht="18">
      <c r="B75" s="125" t="s">
        <v>264</v>
      </c>
      <c r="C75" s="89" t="s">
        <v>265</v>
      </c>
      <c r="D75" s="85" t="s">
        <v>243</v>
      </c>
      <c r="E75" s="91"/>
      <c r="F75" s="92">
        <v>11201760</v>
      </c>
      <c r="G75" s="91"/>
      <c r="H75" s="91"/>
      <c r="I75" s="92">
        <v>0</v>
      </c>
      <c r="J75" s="91"/>
      <c r="K75" s="91"/>
      <c r="L75" s="92">
        <v>0</v>
      </c>
      <c r="M75" s="91"/>
      <c r="N75" s="91"/>
      <c r="O75" s="86">
        <v>26244000</v>
      </c>
      <c r="P75" s="91"/>
      <c r="Q75" s="91"/>
      <c r="R75" s="91"/>
      <c r="S75" s="93"/>
    </row>
    <row r="76" spans="2:19" ht="15.75" thickBot="1">
      <c r="B76" s="125" t="s">
        <v>256</v>
      </c>
      <c r="C76" s="89" t="s">
        <v>53</v>
      </c>
      <c r="D76" s="90"/>
      <c r="E76" s="91"/>
      <c r="F76" s="92">
        <v>152987635</v>
      </c>
      <c r="G76" s="91"/>
      <c r="H76" s="91"/>
      <c r="I76" s="92">
        <v>0</v>
      </c>
      <c r="J76" s="91"/>
      <c r="K76" s="91"/>
      <c r="L76" s="92">
        <v>0</v>
      </c>
      <c r="M76" s="91"/>
      <c r="N76" s="91"/>
      <c r="O76" s="102">
        <f>SUM(O73:O75)</f>
        <v>123672907</v>
      </c>
      <c r="P76" s="91"/>
      <c r="Q76" s="91"/>
      <c r="R76" s="91"/>
      <c r="S76" s="93"/>
    </row>
    <row r="77" spans="2:19" ht="15.75" thickTop="1"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2:19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</row>
    <row r="79" spans="2:19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</row>
    <row r="80" spans="2:19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</row>
    <row r="81" spans="2:19">
      <c r="B81" s="120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</row>
    <row r="82" spans="2:19">
      <c r="B82" s="126"/>
      <c r="C82" s="35"/>
      <c r="D82" s="200" t="s">
        <v>70</v>
      </c>
      <c r="E82" s="201"/>
      <c r="F82" s="104" t="s">
        <v>45</v>
      </c>
      <c r="G82" s="206"/>
      <c r="H82" s="207"/>
      <c r="I82" s="208" t="s">
        <v>44</v>
      </c>
      <c r="J82" s="209"/>
      <c r="K82" s="104" t="s">
        <v>45</v>
      </c>
      <c r="L82" s="206"/>
      <c r="M82" s="207"/>
      <c r="N82" s="35"/>
      <c r="O82" s="35"/>
      <c r="P82" s="35"/>
      <c r="Q82" s="35"/>
      <c r="R82" s="35"/>
      <c r="S82" s="35"/>
    </row>
    <row r="83" spans="2:19">
      <c r="B83" s="126"/>
      <c r="C83" s="35"/>
      <c r="D83" s="202"/>
      <c r="E83" s="203"/>
      <c r="F83" s="104" t="s">
        <v>46</v>
      </c>
      <c r="G83" s="219"/>
      <c r="H83" s="220"/>
      <c r="I83" s="210"/>
      <c r="J83" s="211"/>
      <c r="K83" s="104" t="s">
        <v>46</v>
      </c>
      <c r="L83" s="219"/>
      <c r="M83" s="220"/>
      <c r="N83" s="35"/>
      <c r="O83" s="35"/>
      <c r="P83" s="35"/>
      <c r="Q83" s="35"/>
      <c r="R83" s="35"/>
      <c r="S83" s="35"/>
    </row>
    <row r="84" spans="2:19">
      <c r="B84" s="126"/>
      <c r="C84" s="35"/>
      <c r="D84" s="204"/>
      <c r="E84" s="205"/>
      <c r="F84" s="104" t="s">
        <v>47</v>
      </c>
      <c r="G84" s="219"/>
      <c r="H84" s="220"/>
      <c r="I84" s="212"/>
      <c r="J84" s="213"/>
      <c r="K84" s="104" t="s">
        <v>47</v>
      </c>
      <c r="L84" s="219"/>
      <c r="M84" s="220"/>
      <c r="N84" s="35"/>
      <c r="O84" s="35"/>
      <c r="P84" s="35"/>
      <c r="Q84" s="35"/>
      <c r="R84" s="35"/>
      <c r="S84" s="35"/>
    </row>
  </sheetData>
  <mergeCells count="26">
    <mergeCell ref="B77:S77"/>
    <mergeCell ref="D82:E84"/>
    <mergeCell ref="G82:H82"/>
    <mergeCell ref="I82:J84"/>
    <mergeCell ref="B5:S5"/>
    <mergeCell ref="B6:S6"/>
    <mergeCell ref="B7:S7"/>
    <mergeCell ref="C8:E8"/>
    <mergeCell ref="G8:S8"/>
    <mergeCell ref="L82:M82"/>
    <mergeCell ref="G83:H83"/>
    <mergeCell ref="L83:M83"/>
    <mergeCell ref="G84:H84"/>
    <mergeCell ref="L84:M84"/>
    <mergeCell ref="B13:C13"/>
    <mergeCell ref="B72:C72"/>
    <mergeCell ref="C9:E9"/>
    <mergeCell ref="G9:S9"/>
    <mergeCell ref="B10:B11"/>
    <mergeCell ref="C10:C11"/>
    <mergeCell ref="D10:D11"/>
    <mergeCell ref="E10:G10"/>
    <mergeCell ref="H10:J10"/>
    <mergeCell ref="K10:M10"/>
    <mergeCell ref="N10:P10"/>
    <mergeCell ref="Q10:S10"/>
  </mergeCells>
  <pageMargins left="0.26" right="0.24" top="0.22" bottom="0.23" header="0.2" footer="0.25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Aneksi 1.2</vt:lpstr>
      <vt:lpstr>Aneksi 2.0 Polici</vt:lpstr>
      <vt:lpstr>Aneksi 2.1 Polici</vt:lpstr>
      <vt:lpstr>Aneksi 3 Polici</vt:lpstr>
      <vt:lpstr>'Aneksi 3 Polici'!Print_Titles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2023-09-20T08:17:28Z</dcterms:created>
  <dcterms:modified xsi:type="dcterms:W3CDTF">2025-12-29T14:13:26Z</dcterms:modified>
</cp:coreProperties>
</file>